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banez\Desktop\288 Pixel\"/>
    </mc:Choice>
  </mc:AlternateContent>
  <bookViews>
    <workbookView xWindow="0" yWindow="0" windowWidth="4080" windowHeight="10965"/>
  </bookViews>
  <sheets>
    <sheet name="Annex 4 QR  " sheetId="1" r:id="rId1"/>
    <sheet name="Annex 4 QR ofertes presentades" sheetId="3" r:id="rId2"/>
    <sheet name="Annex 4 QR ofertes presenta (2" sheetId="4" r:id="rId3"/>
  </sheets>
  <definedNames>
    <definedName name="_ftn1" localSheetId="0">'Annex 4 QR  '!#REF!</definedName>
    <definedName name="_ftn1" localSheetId="2">'Annex 4 QR ofertes presenta (2'!#REF!</definedName>
    <definedName name="_ftn1" localSheetId="1">'Annex 4 QR ofertes presentades'!#REF!</definedName>
    <definedName name="_ftnref1" localSheetId="0">'Annex 4 QR  '!#REF!</definedName>
    <definedName name="_ftnref1" localSheetId="2">'Annex 4 QR ofertes presenta (2'!#REF!</definedName>
    <definedName name="_ftnref1" localSheetId="1">'Annex 4 QR ofertes presentades'!#REF!</definedName>
    <definedName name="_xlnm.Print_Area" localSheetId="0">'Annex 4 QR  '!$A$1:$Q$79</definedName>
    <definedName name="_xlnm.Print_Area" localSheetId="2">'Annex 4 QR ofertes presenta (2'!$A$1:$Q$40</definedName>
    <definedName name="_xlnm.Print_Area" localSheetId="1">'Annex 4 QR ofertes presentades'!$A$1:$Q$40</definedName>
  </definedNames>
  <calcPr calcId="152511"/>
</workbook>
</file>

<file path=xl/calcChain.xml><?xml version="1.0" encoding="utf-8"?>
<calcChain xmlns="http://schemas.openxmlformats.org/spreadsheetml/2006/main">
  <c r="C57" i="1" l="1"/>
  <c r="C58" i="1"/>
  <c r="C56" i="1"/>
  <c r="C30" i="1"/>
  <c r="L58" i="1" l="1"/>
  <c r="L57" i="1"/>
  <c r="G56" i="1"/>
  <c r="E58" i="1"/>
  <c r="F58" i="1" s="1"/>
  <c r="E57" i="1"/>
  <c r="F57" i="1" s="1"/>
  <c r="E56" i="1"/>
  <c r="F56" i="1" s="1"/>
  <c r="G57" i="1" l="1"/>
  <c r="H57" i="1" s="1"/>
  <c r="I57" i="1" s="1"/>
  <c r="G58" i="1"/>
  <c r="H58" i="1" s="1"/>
  <c r="I58" i="1" s="1"/>
  <c r="L56" i="1"/>
  <c r="H56" i="1"/>
  <c r="M57" i="1"/>
  <c r="N57" i="1" s="1"/>
  <c r="M58" i="1"/>
  <c r="N58" i="1" s="1"/>
  <c r="AL21" i="4"/>
  <c r="AL22" i="4"/>
  <c r="AL20" i="4"/>
  <c r="AJ21" i="4"/>
  <c r="AJ22" i="4"/>
  <c r="AJ20" i="4"/>
  <c r="AJ30" i="4"/>
  <c r="AR30" i="4" s="1"/>
  <c r="AR38" i="4"/>
  <c r="AP38" i="4"/>
  <c r="AN38" i="4"/>
  <c r="AL38" i="4"/>
  <c r="AJ38" i="4"/>
  <c r="AR39" i="4"/>
  <c r="AR31" i="4"/>
  <c r="AP30" i="4"/>
  <c r="AN30" i="4"/>
  <c r="AL30" i="4"/>
  <c r="AP18" i="4"/>
  <c r="A39" i="4"/>
  <c r="A38" i="4"/>
  <c r="A37" i="4"/>
  <c r="A31" i="4"/>
  <c r="A30" i="4"/>
  <c r="A29" i="4"/>
  <c r="A23" i="4"/>
  <c r="A22" i="4"/>
  <c r="A21" i="4"/>
  <c r="A20" i="4"/>
  <c r="A19" i="4"/>
  <c r="I39" i="3"/>
  <c r="I39" i="4" s="1"/>
  <c r="H39" i="3"/>
  <c r="H39" i="4" s="1"/>
  <c r="G39" i="3"/>
  <c r="G39" i="4" s="1"/>
  <c r="F39" i="3"/>
  <c r="F39" i="4" s="1"/>
  <c r="E39" i="3"/>
  <c r="E39" i="4" s="1"/>
  <c r="D39" i="3"/>
  <c r="D39" i="4" s="1"/>
  <c r="C39" i="3"/>
  <c r="C39" i="4" s="1"/>
  <c r="B39" i="3"/>
  <c r="B39" i="4" s="1"/>
  <c r="I38" i="3"/>
  <c r="I38" i="4" s="1"/>
  <c r="H38" i="3"/>
  <c r="H38" i="4" s="1"/>
  <c r="G38" i="3"/>
  <c r="G38" i="4" s="1"/>
  <c r="F38" i="3"/>
  <c r="F38" i="4" s="1"/>
  <c r="E38" i="3"/>
  <c r="E38" i="4" s="1"/>
  <c r="D38" i="3"/>
  <c r="D38" i="4" s="1"/>
  <c r="AH38" i="4" s="1"/>
  <c r="C38" i="3"/>
  <c r="AA38" i="3" s="1"/>
  <c r="B38" i="3"/>
  <c r="B38" i="4" s="1"/>
  <c r="AF38" i="4" s="1"/>
  <c r="I37" i="3"/>
  <c r="I37" i="4" s="1"/>
  <c r="H37" i="3"/>
  <c r="H37" i="4" s="1"/>
  <c r="G37" i="3"/>
  <c r="G37" i="4" s="1"/>
  <c r="F37" i="3"/>
  <c r="F37" i="4" s="1"/>
  <c r="E37" i="3"/>
  <c r="E37" i="4" s="1"/>
  <c r="D37" i="3"/>
  <c r="D37" i="4" s="1"/>
  <c r="AH37" i="4" s="1"/>
  <c r="C37" i="3"/>
  <c r="C37" i="4" s="1"/>
  <c r="AG37" i="4" s="1"/>
  <c r="B37" i="3"/>
  <c r="B37" i="4" s="1"/>
  <c r="AF37" i="4" s="1"/>
  <c r="A35" i="3"/>
  <c r="A35" i="4" s="1"/>
  <c r="AF35" i="4" s="1"/>
  <c r="A34" i="3"/>
  <c r="AE13" i="3" s="1"/>
  <c r="F31" i="3"/>
  <c r="F31" i="4" s="1"/>
  <c r="E31" i="3"/>
  <c r="E31" i="4" s="1"/>
  <c r="D31" i="3"/>
  <c r="D31" i="4" s="1"/>
  <c r="C31" i="3"/>
  <c r="C31" i="4" s="1"/>
  <c r="B31" i="3"/>
  <c r="B31" i="4" s="1"/>
  <c r="D30" i="3"/>
  <c r="D30" i="4" s="1"/>
  <c r="AH30" i="4" s="1"/>
  <c r="C30" i="3"/>
  <c r="V30" i="3" s="1"/>
  <c r="V31" i="3" s="1"/>
  <c r="B30" i="3"/>
  <c r="B30" i="4" s="1"/>
  <c r="AF30" i="4" s="1"/>
  <c r="I29" i="3"/>
  <c r="I29" i="4" s="1"/>
  <c r="H29" i="3"/>
  <c r="H29" i="4" s="1"/>
  <c r="G29" i="3"/>
  <c r="G29" i="4" s="1"/>
  <c r="F29" i="3"/>
  <c r="F29" i="4" s="1"/>
  <c r="E29" i="3"/>
  <c r="E29" i="4" s="1"/>
  <c r="D29" i="3"/>
  <c r="D29" i="4" s="1"/>
  <c r="AH29" i="4" s="1"/>
  <c r="C29" i="3"/>
  <c r="C29" i="4" s="1"/>
  <c r="AG29" i="4" s="1"/>
  <c r="B29" i="3"/>
  <c r="B29" i="4" s="1"/>
  <c r="AF29" i="4" s="1"/>
  <c r="A26" i="3"/>
  <c r="Z12" i="3" s="1"/>
  <c r="F23" i="3"/>
  <c r="F23" i="4" s="1"/>
  <c r="E23" i="3"/>
  <c r="E23" i="4" s="1"/>
  <c r="D23" i="3"/>
  <c r="D23" i="4" s="1"/>
  <c r="C23" i="3"/>
  <c r="C23" i="4" s="1"/>
  <c r="B23" i="3"/>
  <c r="B23" i="4" s="1"/>
  <c r="D22" i="3"/>
  <c r="D22" i="4" s="1"/>
  <c r="C22" i="3"/>
  <c r="AF22" i="3" s="1"/>
  <c r="AG22" i="3" s="1"/>
  <c r="B22" i="3"/>
  <c r="B22" i="4" s="1"/>
  <c r="D21" i="3"/>
  <c r="D21" i="4" s="1"/>
  <c r="C21" i="3"/>
  <c r="AF21" i="3" s="1"/>
  <c r="AG21" i="3" s="1"/>
  <c r="B21" i="3"/>
  <c r="B21" i="4" s="1"/>
  <c r="D20" i="3"/>
  <c r="D20" i="4" s="1"/>
  <c r="AH20" i="4" s="1"/>
  <c r="C20" i="3"/>
  <c r="Q20" i="3" s="1"/>
  <c r="R20" i="3" s="1"/>
  <c r="B20" i="3"/>
  <c r="B20" i="4" s="1"/>
  <c r="AF20" i="4" s="1"/>
  <c r="I19" i="3"/>
  <c r="I19" i="4" s="1"/>
  <c r="H19" i="3"/>
  <c r="H19" i="4" s="1"/>
  <c r="G19" i="3"/>
  <c r="G19" i="4" s="1"/>
  <c r="F19" i="3"/>
  <c r="F19" i="4" s="1"/>
  <c r="E19" i="3"/>
  <c r="E19" i="4" s="1"/>
  <c r="D19" i="3"/>
  <c r="D19" i="4" s="1"/>
  <c r="AH19" i="4" s="1"/>
  <c r="C19" i="3"/>
  <c r="C19" i="4" s="1"/>
  <c r="AG19" i="4" s="1"/>
  <c r="B19" i="3"/>
  <c r="B19" i="4" s="1"/>
  <c r="AF19" i="4" s="1"/>
  <c r="A17" i="3"/>
  <c r="A17" i="4" s="1"/>
  <c r="AF17" i="4" s="1"/>
  <c r="A16" i="3"/>
  <c r="AE11" i="3" s="1"/>
  <c r="AR21" i="4"/>
  <c r="AM21" i="4" s="1"/>
  <c r="AR22" i="4"/>
  <c r="AQ22" i="4" s="1"/>
  <c r="AN22" i="4"/>
  <c r="AP21" i="4"/>
  <c r="AP22" i="4"/>
  <c r="AN21" i="4"/>
  <c r="AP20" i="4"/>
  <c r="AN20" i="4"/>
  <c r="AC13" i="4"/>
  <c r="AC12" i="4"/>
  <c r="AC11" i="4"/>
  <c r="X13" i="4"/>
  <c r="X12" i="4"/>
  <c r="X11" i="4"/>
  <c r="S13" i="4"/>
  <c r="S12" i="4"/>
  <c r="S11" i="4"/>
  <c r="N13" i="4"/>
  <c r="N12" i="4"/>
  <c r="N11" i="4"/>
  <c r="AC8" i="4"/>
  <c r="X8" i="4"/>
  <c r="AN18" i="4" s="1"/>
  <c r="S8" i="4"/>
  <c r="AL18" i="4" s="1"/>
  <c r="N8" i="4"/>
  <c r="AJ18" i="4" s="1"/>
  <c r="AR23" i="4"/>
  <c r="Z38" i="4"/>
  <c r="Z30" i="4"/>
  <c r="Z22" i="4"/>
  <c r="Z21" i="4"/>
  <c r="Z20" i="4"/>
  <c r="U38" i="4"/>
  <c r="U30" i="4"/>
  <c r="U22" i="4"/>
  <c r="U21" i="4"/>
  <c r="U20" i="4"/>
  <c r="P38" i="4"/>
  <c r="P30" i="4"/>
  <c r="K38" i="4"/>
  <c r="K30" i="4"/>
  <c r="P22" i="4"/>
  <c r="P21" i="4"/>
  <c r="P20" i="4"/>
  <c r="K21" i="4"/>
  <c r="K22" i="4"/>
  <c r="K20" i="4"/>
  <c r="I56" i="1" l="1"/>
  <c r="I59" i="1" s="1"/>
  <c r="H59" i="1"/>
  <c r="M56" i="1"/>
  <c r="L59" i="1"/>
  <c r="G59" i="1"/>
  <c r="Q30" i="3"/>
  <c r="R30" i="3" s="1"/>
  <c r="R31" i="3" s="1"/>
  <c r="V21" i="3"/>
  <c r="W21" i="3" s="1"/>
  <c r="AF38" i="3"/>
  <c r="AG38" i="3" s="1"/>
  <c r="AG39" i="3" s="1"/>
  <c r="C22" i="4"/>
  <c r="Q22" i="4" s="1"/>
  <c r="R22" i="4" s="1"/>
  <c r="S22" i="4" s="1"/>
  <c r="P11" i="3"/>
  <c r="K11" i="3"/>
  <c r="C21" i="4"/>
  <c r="Q21" i="4" s="1"/>
  <c r="R21" i="4" s="1"/>
  <c r="S21" i="4" s="1"/>
  <c r="A26" i="4"/>
  <c r="P12" i="4" s="1"/>
  <c r="C30" i="4"/>
  <c r="V30" i="4" s="1"/>
  <c r="V31" i="4" s="1"/>
  <c r="C20" i="4"/>
  <c r="L20" i="4" s="1"/>
  <c r="M20" i="4" s="1"/>
  <c r="AM38" i="4"/>
  <c r="AM39" i="4" s="1"/>
  <c r="C38" i="4"/>
  <c r="U11" i="3"/>
  <c r="A16" i="4"/>
  <c r="P11" i="4" s="1"/>
  <c r="A34" i="4"/>
  <c r="Z13" i="4" s="1"/>
  <c r="Z11" i="3"/>
  <c r="AR20" i="4"/>
  <c r="AO20" i="4" s="1"/>
  <c r="AK38" i="4"/>
  <c r="AK39" i="4" s="1"/>
  <c r="AO38" i="4"/>
  <c r="AO39" i="4" s="1"/>
  <c r="AM30" i="4"/>
  <c r="AM31" i="4" s="1"/>
  <c r="AO30" i="4"/>
  <c r="AO31" i="4" s="1"/>
  <c r="AQ30" i="4"/>
  <c r="AQ31" i="4" s="1"/>
  <c r="AK30" i="4"/>
  <c r="AK31" i="4" s="1"/>
  <c r="AK22" i="4"/>
  <c r="AM22" i="4"/>
  <c r="AO22" i="4"/>
  <c r="AQ38" i="4"/>
  <c r="AQ39" i="4" s="1"/>
  <c r="AA39" i="3"/>
  <c r="AB38" i="3"/>
  <c r="AB39" i="3" s="1"/>
  <c r="P13" i="3"/>
  <c r="U13" i="3"/>
  <c r="Z13" i="3"/>
  <c r="K13" i="3"/>
  <c r="P12" i="3"/>
  <c r="K12" i="3"/>
  <c r="U12" i="3"/>
  <c r="AE12" i="3"/>
  <c r="AA21" i="3"/>
  <c r="AB21" i="3" s="1"/>
  <c r="AC21" i="3" s="1"/>
  <c r="V20" i="3"/>
  <c r="W20" i="3" s="1"/>
  <c r="X20" i="3" s="1"/>
  <c r="L22" i="3"/>
  <c r="M22" i="3" s="1"/>
  <c r="Q38" i="3"/>
  <c r="R38" i="3" s="1"/>
  <c r="R39" i="3" s="1"/>
  <c r="V22" i="3"/>
  <c r="W22" i="3" s="1"/>
  <c r="X22" i="3" s="1"/>
  <c r="Q21" i="3"/>
  <c r="R21" i="3" s="1"/>
  <c r="AA22" i="3"/>
  <c r="AB22" i="3" s="1"/>
  <c r="L21" i="3"/>
  <c r="M21" i="3" s="1"/>
  <c r="AF20" i="3"/>
  <c r="AG20" i="3" s="1"/>
  <c r="AG23" i="3" s="1"/>
  <c r="L30" i="3"/>
  <c r="L31" i="3" s="1"/>
  <c r="Q22" i="3"/>
  <c r="R22" i="3" s="1"/>
  <c r="V38" i="3"/>
  <c r="W38" i="3" s="1"/>
  <c r="W39" i="3" s="1"/>
  <c r="L38" i="3"/>
  <c r="L39" i="3" s="1"/>
  <c r="AA30" i="3"/>
  <c r="AH21" i="3"/>
  <c r="AA20" i="3"/>
  <c r="AB20" i="3" s="1"/>
  <c r="AC20" i="3" s="1"/>
  <c r="L20" i="3"/>
  <c r="M20" i="3" s="1"/>
  <c r="N20" i="3" s="1"/>
  <c r="AF30" i="3"/>
  <c r="AG30" i="3" s="1"/>
  <c r="AG31" i="3" s="1"/>
  <c r="AK21" i="4"/>
  <c r="AQ21" i="4"/>
  <c r="AO21" i="4"/>
  <c r="W30" i="3"/>
  <c r="W31" i="3" s="1"/>
  <c r="S20" i="3"/>
  <c r="AH22" i="3"/>
  <c r="A53" i="1"/>
  <c r="A27" i="3" s="1"/>
  <c r="A27" i="4" s="1"/>
  <c r="AF27" i="4" s="1"/>
  <c r="C23" i="1"/>
  <c r="C22" i="1"/>
  <c r="E30" i="1"/>
  <c r="N56" i="1" l="1"/>
  <c r="N59" i="1" s="1"/>
  <c r="M59" i="1"/>
  <c r="L22" i="4"/>
  <c r="M22" i="4" s="1"/>
  <c r="N22" i="4" s="1"/>
  <c r="Q31" i="3"/>
  <c r="AF39" i="3"/>
  <c r="X21" i="3"/>
  <c r="AH38" i="3"/>
  <c r="AH39" i="3" s="1"/>
  <c r="S30" i="3"/>
  <c r="S31" i="3" s="1"/>
  <c r="AC38" i="3"/>
  <c r="AC39" i="3" s="1"/>
  <c r="AA22" i="4"/>
  <c r="AB22" i="4" s="1"/>
  <c r="AC22" i="4" s="1"/>
  <c r="AA21" i="4"/>
  <c r="AB21" i="4" s="1"/>
  <c r="AC21" i="4" s="1"/>
  <c r="V22" i="4"/>
  <c r="W22" i="4" s="1"/>
  <c r="X22" i="4" s="1"/>
  <c r="L21" i="4"/>
  <c r="M21" i="4" s="1"/>
  <c r="N21" i="4" s="1"/>
  <c r="K12" i="4"/>
  <c r="Z12" i="4"/>
  <c r="L30" i="4"/>
  <c r="M30" i="4" s="1"/>
  <c r="M31" i="4" s="1"/>
  <c r="AA30" i="4"/>
  <c r="AB30" i="4" s="1"/>
  <c r="AB31" i="4" s="1"/>
  <c r="U12" i="4"/>
  <c r="Q30" i="4"/>
  <c r="Q31" i="4" s="1"/>
  <c r="W30" i="4"/>
  <c r="W31" i="4" s="1"/>
  <c r="K11" i="4"/>
  <c r="K13" i="4"/>
  <c r="V21" i="4"/>
  <c r="W21" i="4" s="1"/>
  <c r="X21" i="4" s="1"/>
  <c r="AG30" i="4"/>
  <c r="AF26" i="4"/>
  <c r="X38" i="3"/>
  <c r="X39" i="3" s="1"/>
  <c r="F30" i="3"/>
  <c r="F30" i="4" s="1"/>
  <c r="E30" i="3"/>
  <c r="E30" i="4" s="1"/>
  <c r="AG38" i="4"/>
  <c r="AA38" i="4"/>
  <c r="Q38" i="4"/>
  <c r="F22" i="3"/>
  <c r="F22" i="4" s="1"/>
  <c r="E22" i="3"/>
  <c r="E22" i="4" s="1"/>
  <c r="U13" i="4"/>
  <c r="AF34" i="4"/>
  <c r="Q20" i="4"/>
  <c r="AG20" i="4"/>
  <c r="V20" i="4"/>
  <c r="G31" i="3"/>
  <c r="G31" i="4" s="1"/>
  <c r="G30" i="3"/>
  <c r="G30" i="4" s="1"/>
  <c r="AA20" i="4"/>
  <c r="U11" i="4"/>
  <c r="AF16" i="4"/>
  <c r="L38" i="4"/>
  <c r="F30" i="1"/>
  <c r="F20" i="3" s="1"/>
  <c r="F20" i="4" s="1"/>
  <c r="E20" i="3"/>
  <c r="E20" i="4" s="1"/>
  <c r="F21" i="3"/>
  <c r="F21" i="4" s="1"/>
  <c r="E21" i="3"/>
  <c r="E21" i="4" s="1"/>
  <c r="Z11" i="4"/>
  <c r="P13" i="4"/>
  <c r="V38" i="4"/>
  <c r="AQ20" i="4"/>
  <c r="AQ23" i="4" s="1"/>
  <c r="AK20" i="4"/>
  <c r="AK23" i="4" s="1"/>
  <c r="AM20" i="4"/>
  <c r="AM23" i="4" s="1"/>
  <c r="AO23" i="4"/>
  <c r="N20" i="4"/>
  <c r="Q39" i="3"/>
  <c r="AH30" i="3"/>
  <c r="AH31" i="3" s="1"/>
  <c r="W23" i="3"/>
  <c r="R23" i="3"/>
  <c r="AA23" i="3"/>
  <c r="M38" i="3"/>
  <c r="M39" i="3" s="1"/>
  <c r="V39" i="3"/>
  <c r="AB23" i="3"/>
  <c r="S21" i="3"/>
  <c r="S38" i="3"/>
  <c r="S39" i="3" s="1"/>
  <c r="V23" i="3"/>
  <c r="L23" i="3"/>
  <c r="Q23" i="3"/>
  <c r="S22" i="3"/>
  <c r="AF31" i="3"/>
  <c r="AF23" i="3"/>
  <c r="AA31" i="3"/>
  <c r="AB30" i="3"/>
  <c r="AH20" i="3"/>
  <c r="AH23" i="3" s="1"/>
  <c r="M30" i="3"/>
  <c r="M31" i="3" s="1"/>
  <c r="N22" i="3"/>
  <c r="X23" i="3"/>
  <c r="AC22" i="3"/>
  <c r="AC23" i="3" s="1"/>
  <c r="X30" i="3"/>
  <c r="X31" i="3" s="1"/>
  <c r="M23" i="3"/>
  <c r="N21" i="3"/>
  <c r="AC30" i="4" l="1"/>
  <c r="AC31" i="4" s="1"/>
  <c r="L31" i="4"/>
  <c r="N23" i="4"/>
  <c r="L23" i="4"/>
  <c r="N30" i="4"/>
  <c r="N31" i="4" s="1"/>
  <c r="AA31" i="4"/>
  <c r="M23" i="4"/>
  <c r="N30" i="3"/>
  <c r="N31" i="3" s="1"/>
  <c r="R30" i="4"/>
  <c r="X30" i="4"/>
  <c r="X31" i="4" s="1"/>
  <c r="S23" i="3"/>
  <c r="AA23" i="4"/>
  <c r="AB20" i="4"/>
  <c r="AB23" i="4" s="1"/>
  <c r="Q39" i="4"/>
  <c r="R38" i="4"/>
  <c r="AB38" i="4"/>
  <c r="AB39" i="4" s="1"/>
  <c r="AA39" i="4"/>
  <c r="W20" i="4"/>
  <c r="W23" i="4" s="1"/>
  <c r="V23" i="4"/>
  <c r="L39" i="4"/>
  <c r="M38" i="4"/>
  <c r="R20" i="4"/>
  <c r="Q23" i="4"/>
  <c r="I30" i="3"/>
  <c r="I30" i="4" s="1"/>
  <c r="H30" i="3"/>
  <c r="H30" i="4" s="1"/>
  <c r="V39" i="4"/>
  <c r="W38" i="4"/>
  <c r="N38" i="3"/>
  <c r="N39" i="3" s="1"/>
  <c r="AB31" i="3"/>
  <c r="AC30" i="3"/>
  <c r="AC31" i="3" s="1"/>
  <c r="N23" i="3"/>
  <c r="I31" i="3"/>
  <c r="I31" i="4" s="1"/>
  <c r="H31" i="3"/>
  <c r="H31" i="4" s="1"/>
  <c r="AC38" i="4" l="1"/>
  <c r="AC39" i="4" s="1"/>
  <c r="R31" i="4"/>
  <c r="S30" i="4"/>
  <c r="S31" i="4" s="1"/>
  <c r="X20" i="4"/>
  <c r="X23" i="4" s="1"/>
  <c r="AC20" i="4"/>
  <c r="AC23" i="4" s="1"/>
  <c r="S20" i="4"/>
  <c r="S23" i="4" s="1"/>
  <c r="R23" i="4"/>
  <c r="M39" i="4"/>
  <c r="N38" i="4"/>
  <c r="N39" i="4" s="1"/>
  <c r="R39" i="4"/>
  <c r="S38" i="4"/>
  <c r="S39" i="4" s="1"/>
  <c r="W39" i="4"/>
  <c r="X38" i="4"/>
  <c r="X39" i="4" s="1"/>
  <c r="L30" i="1"/>
  <c r="G30" i="1"/>
  <c r="G20" i="3" l="1"/>
  <c r="G20" i="4" s="1"/>
  <c r="L31" i="1"/>
  <c r="H21" i="3"/>
  <c r="H21" i="4" s="1"/>
  <c r="G21" i="3"/>
  <c r="G21" i="4" s="1"/>
  <c r="H22" i="3"/>
  <c r="H22" i="4" s="1"/>
  <c r="G22" i="3"/>
  <c r="G22" i="4" s="1"/>
  <c r="M30" i="1"/>
  <c r="N30" i="1" s="1"/>
  <c r="G31" i="1"/>
  <c r="G23" i="3" s="1"/>
  <c r="G23" i="4" s="1"/>
  <c r="H30" i="1"/>
  <c r="I30" i="1" s="1"/>
  <c r="I21" i="3"/>
  <c r="I21" i="4" s="1"/>
  <c r="I22" i="3" l="1"/>
  <c r="I22" i="4" s="1"/>
  <c r="H31" i="1"/>
  <c r="H23" i="3" s="1"/>
  <c r="H23" i="4" s="1"/>
  <c r="H20" i="3"/>
  <c r="H20" i="4" s="1"/>
  <c r="M31" i="1"/>
  <c r="N31" i="1"/>
  <c r="I20" i="3"/>
  <c r="I20" i="4" s="1"/>
  <c r="I31" i="1" l="1"/>
  <c r="I23" i="3" s="1"/>
  <c r="I23" i="4" s="1"/>
</calcChain>
</file>

<file path=xl/sharedStrings.xml><?xml version="1.0" encoding="utf-8"?>
<sst xmlns="http://schemas.openxmlformats.org/spreadsheetml/2006/main" count="265" uniqueCount="67">
  <si>
    <t>ANNEX  4</t>
  </si>
  <si>
    <t>B. MODEL D’OFERTA ECONÒMICA PER LOTS</t>
  </si>
  <si>
    <t>En/na</t>
  </si>
  <si>
    <t>,    amb NIF</t>
  </si>
  <si>
    <t>, en qualitat de</t>
  </si>
  <si>
    <t>i  en nom  i  representació  de la  societat</t>
  </si>
  <si>
    <t xml:space="preserve">amb CIF </t>
  </si>
  <si>
    <t>i domiciliada a</t>
  </si>
  <si>
    <t xml:space="preserve">,   segons  escriptura  pública  autoritzada davant Notari/a </t>
  </si>
  <si>
    <t xml:space="preserve">en data </t>
  </si>
  <si>
    <t xml:space="preserve"> i amb número de protocol </t>
  </si>
  <si>
    <t xml:space="preserve">, assabentat de l’anunci publicat en data </t>
  </si>
  <si>
    <t>Presenta Oferta[1]</t>
  </si>
  <si>
    <t xml:space="preserve">[1] S’ha de marcar amb una “X” aquells lots als quals es presenti oferta. </t>
  </si>
  <si>
    <t>IVA  (21%)</t>
  </si>
  <si>
    <t xml:space="preserve"> ……………………..                             a ………………………………………………………..</t>
  </si>
  <si>
    <t>Signat,………………………</t>
  </si>
  <si>
    <t>[2] A complimentar per part de l’empresa només a les cel·les marcades en groc.</t>
  </si>
  <si>
    <t>Import total</t>
  </si>
  <si>
    <r>
      <t xml:space="preserve">Import Previst € 
</t>
    </r>
    <r>
      <rPr>
        <sz val="10"/>
        <color indexed="8"/>
        <rFont val="Arial"/>
        <family val="2"/>
      </rPr>
      <t>(IVA inclòs)</t>
    </r>
  </si>
  <si>
    <r>
      <t xml:space="preserve">Preu unitari ofert €
</t>
    </r>
    <r>
      <rPr>
        <sz val="10"/>
        <color indexed="8"/>
        <rFont val="Arial"/>
        <family val="2"/>
      </rPr>
      <t>(sense IVA)                             (B)</t>
    </r>
  </si>
  <si>
    <r>
      <t xml:space="preserve">Import Total €
</t>
    </r>
    <r>
      <rPr>
        <sz val="11"/>
        <color indexed="8"/>
        <rFont val="Arial"/>
        <family val="2"/>
      </rPr>
      <t>(sense IVA)                        (A) x (B)</t>
    </r>
  </si>
  <si>
    <t>Import total oferta:</t>
  </si>
  <si>
    <t>Tipus</t>
  </si>
  <si>
    <t>IVA 21%</t>
  </si>
  <si>
    <r>
      <t xml:space="preserve">Import total </t>
    </r>
    <r>
      <rPr>
        <b/>
        <i/>
        <sz val="10"/>
        <rFont val="Arial"/>
        <family val="2"/>
      </rPr>
      <t>sense IVA</t>
    </r>
  </si>
  <si>
    <t>21% IVA</t>
  </si>
  <si>
    <t>Import total amb IVA</t>
  </si>
  <si>
    <t>PM</t>
  </si>
  <si>
    <t>OMB</t>
  </si>
  <si>
    <r>
      <t xml:space="preserve">preu unitari </t>
    </r>
    <r>
      <rPr>
        <b/>
        <sz val="11"/>
        <color theme="1"/>
        <rFont val="Calibri"/>
        <family val="2"/>
        <scheme val="minor"/>
      </rPr>
      <t>OL</t>
    </r>
  </si>
  <si>
    <r>
      <t xml:space="preserve">puntuació </t>
    </r>
    <r>
      <rPr>
        <b/>
        <sz val="11"/>
        <color theme="1"/>
        <rFont val="Calibri"/>
        <family val="2"/>
        <scheme val="minor"/>
      </rPr>
      <t>PO</t>
    </r>
  </si>
  <si>
    <t>Polos M/C</t>
  </si>
  <si>
    <t>Polos MLL</t>
  </si>
  <si>
    <r>
      <t xml:space="preserve">Preu unitari màxim de licitació     </t>
    </r>
    <r>
      <rPr>
        <b/>
        <i/>
        <sz val="10"/>
        <rFont val="Arial"/>
        <family val="2"/>
      </rPr>
      <t>sense IVA</t>
    </r>
  </si>
  <si>
    <r>
      <t xml:space="preserve">Preu unitari màxim de licitació         </t>
    </r>
    <r>
      <rPr>
        <b/>
        <i/>
        <sz val="10"/>
        <rFont val="Arial"/>
        <family val="2"/>
      </rPr>
      <t>amb IVA</t>
    </r>
  </si>
  <si>
    <t xml:space="preserve">  en el perfil del contractant de</t>
  </si>
  <si>
    <t>Criteri d'adjudicació 1: Baixa econòmica</t>
  </si>
  <si>
    <t>En relació als criteris d’avaluació objectiva que preveu el Plec de clàusules administratives particulars i el Quadre Resum (Annex 1) fa constar que l’oferta que licita és pels següents lots:</t>
  </si>
  <si>
    <t>EMPRESA A</t>
  </si>
  <si>
    <t>EMPRESA b</t>
  </si>
  <si>
    <t>EMPRESA c</t>
  </si>
  <si>
    <t>EMPRESA d</t>
  </si>
  <si>
    <t>EMPRESA e</t>
  </si>
  <si>
    <t>Puntuació</t>
  </si>
  <si>
    <t>En aquest full d'excel es complimentaran les dades que han presentat les diferents empreses a l'annex 4</t>
  </si>
  <si>
    <t>En aquest full d'excel es recuperen automàticament les dades de les ofertes presentades per fer el càlcul corresponent.
PO = PM x (1- (OL – OMB)/(PML-OMB))
PO: punts obtinguts per a cada preu unitari.
PM: puntuació màxima per a cada preu unitari
OL: oferta de preu del licitador
OMB: oferta de preu més baixa
PML: preu unitari màxim de licitació</t>
  </si>
  <si>
    <r>
      <t xml:space="preserve"> l’Ajuntament de Sabadell i de les condicions i requisits que s’exigeixen per a l’adjudicació del contracte de </t>
    </r>
    <r>
      <rPr>
        <b/>
        <sz val="11"/>
        <color theme="1"/>
        <rFont val="Arial"/>
        <family val="2"/>
      </rPr>
      <t>serveis</t>
    </r>
    <r>
      <rPr>
        <sz val="11"/>
        <color theme="1"/>
        <rFont val="Arial"/>
        <family val="2"/>
      </rPr>
      <t xml:space="preserve"> relatiu al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Contracte</t>
    </r>
    <r>
      <rPr>
        <b/>
        <sz val="11"/>
        <rFont val="Arial"/>
        <family val="2"/>
      </rPr>
      <t xml:space="preserve"> "Contracte de Serveis de bugaderia per a la neteja i desinfecció de mantes i diferents peces de roba d’uniformitat de la Policia Municipal"</t>
    </r>
    <r>
      <rPr>
        <sz val="11"/>
        <rFont val="Arial"/>
        <family val="2"/>
      </rPr>
      <t xml:space="preserve">,  concorre a aquest procediment i es compromet, en cas de ser seleccionada la seva oferta, a l’execució del contracte amb estricta subjecció al plec de  clàusules administratives particulars, al plec de condicions tècniques particulars i la resta de documentació que forma part de la licitació. </t>
    </r>
  </si>
  <si>
    <t>Criteri d'adjudicació 2: Reducció termini de lliurament (des de la petició del servei):</t>
  </si>
  <si>
    <t>Criteri d'adjudicació 3: Compromís de caràcter mediambiental</t>
  </si>
  <si>
    <t>Lliurament en menys de 7 dies (15 punts)</t>
  </si>
  <si>
    <t>Lliurament entre 7 dies i 10 dies (10 punts)</t>
  </si>
  <si>
    <t>Sense millora en el termini de lliurament (0 punts)</t>
  </si>
  <si>
    <r>
      <t xml:space="preserve">Preu unitari ofert €
</t>
    </r>
    <r>
      <rPr>
        <sz val="10"/>
        <color indexed="8"/>
        <rFont val="Arial"/>
        <family val="2"/>
      </rPr>
      <t xml:space="preserve">(sense IVA)                             (B) </t>
    </r>
    <r>
      <rPr>
        <i/>
        <sz val="10"/>
        <color indexed="8"/>
        <rFont val="Arial"/>
        <family val="2"/>
      </rPr>
      <t>[2]</t>
    </r>
  </si>
  <si>
    <t>Unitats estimades Totals (A)</t>
  </si>
  <si>
    <t>Millora [3]</t>
  </si>
  <si>
    <t>Aporta [4]</t>
  </si>
  <si>
    <t>[4] S’ha de marcar amb una “X” si es compromet.</t>
  </si>
  <si>
    <r>
      <t xml:space="preserve">Import Total €
</t>
    </r>
    <r>
      <rPr>
        <sz val="10"/>
        <color indexed="8"/>
        <rFont val="Arial"/>
        <family val="2"/>
      </rPr>
      <t>(sense IVA)                        (A) x (B)</t>
    </r>
  </si>
  <si>
    <t>LOT 1: Servei de bugaderia de mantes</t>
  </si>
  <si>
    <t>LOT 2:  Servei de bugaderia de peces de roba d’uniformitat</t>
  </si>
  <si>
    <t>Anorac / caçadora tallavent
(20 punts)</t>
  </si>
  <si>
    <t>Levites / jaqueta
(30 punts)</t>
  </si>
  <si>
    <t>Pantaló de representació
(20 punts)</t>
  </si>
  <si>
    <t>Mantes (70 punts)</t>
  </si>
  <si>
    <t>[3] S’ha de marcar amb una “X” la reducció en termini del lliurament.</t>
  </si>
  <si>
    <r>
      <t xml:space="preserve">Compromís de que tots els vehicles aportats al servei tinguin el distintiu ambiental de la DGT Zero emissions (etiqueta blava o equivalent) (15 punts)
</t>
    </r>
    <r>
      <rPr>
        <i/>
        <sz val="11"/>
        <color rgb="FF000000"/>
        <rFont val="Arial"/>
        <family val="2"/>
      </rPr>
      <t>La NO aportació de les fitxes tècniques acreditatives comporta la no valoració del Criteri 3, i la valoració serà de 0 punts.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</si>
</sst>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\ _€_-;\-* #,##0\ _€_-;_-* &quot;-&quot;??\ _€_-;_-@_-"/>
  </numFmts>
  <fonts count="30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 tint="0.249977111117893"/>
      <name val="Arial"/>
      <family val="2"/>
    </font>
    <font>
      <b/>
      <sz val="11"/>
      <color theme="1"/>
      <name val="Arial"/>
      <family val="2"/>
    </font>
    <font>
      <sz val="13"/>
      <color theme="1"/>
      <name val="Arial"/>
      <family val="2"/>
    </font>
    <font>
      <b/>
      <sz val="12"/>
      <color theme="1" tint="0.249977111117893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 tint="0.249977111117893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i/>
      <sz val="11"/>
      <color theme="1"/>
      <name val="Arial"/>
      <family val="2"/>
    </font>
    <font>
      <sz val="11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i/>
      <sz val="11"/>
      <color rgb="FF000000"/>
      <name val="Arial"/>
      <family val="2"/>
    </font>
    <font>
      <i/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/>
      <bottom style="thin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4" fillId="0" borderId="0"/>
    <xf numFmtId="9" fontId="8" fillId="0" borderId="0" applyFont="0" applyFill="0" applyBorder="0" applyAlignment="0" applyProtection="0"/>
    <xf numFmtId="0" fontId="24" fillId="5" borderId="0" applyNumberFormat="0" applyBorder="0" applyAlignment="0" applyProtection="0"/>
  </cellStyleXfs>
  <cellXfs count="141">
    <xf numFmtId="0" fontId="0" fillId="0" borderId="0" xfId="0"/>
    <xf numFmtId="0" fontId="10" fillId="2" borderId="0" xfId="0" applyFont="1" applyFill="1" applyAlignment="1">
      <alignment horizontal="left" vertical="center"/>
    </xf>
    <xf numFmtId="0" fontId="11" fillId="2" borderId="0" xfId="0" applyFont="1" applyFill="1"/>
    <xf numFmtId="0" fontId="0" fillId="2" borderId="0" xfId="0" applyFill="1"/>
    <xf numFmtId="0" fontId="12" fillId="2" borderId="0" xfId="0" quotePrefix="1" applyFont="1" applyFill="1" applyBorder="1" applyAlignment="1">
      <alignment horizontal="left"/>
    </xf>
    <xf numFmtId="0" fontId="11" fillId="2" borderId="0" xfId="0" applyFont="1" applyFill="1" applyAlignment="1">
      <alignment wrapText="1"/>
    </xf>
    <xf numFmtId="0" fontId="11" fillId="2" borderId="0" xfId="0" applyFont="1" applyFill="1" applyAlignment="1">
      <alignment horizontal="center" wrapText="1"/>
    </xf>
    <xf numFmtId="0" fontId="11" fillId="2" borderId="0" xfId="0" quotePrefix="1" applyFont="1" applyFill="1" applyAlignment="1">
      <alignment horizontal="left"/>
    </xf>
    <xf numFmtId="0" fontId="11" fillId="2" borderId="0" xfId="0" quotePrefix="1" applyFont="1" applyFill="1" applyAlignment="1"/>
    <xf numFmtId="0" fontId="13" fillId="3" borderId="1" xfId="0" applyFont="1" applyFill="1" applyBorder="1" applyAlignment="1"/>
    <xf numFmtId="0" fontId="11" fillId="2" borderId="0" xfId="0" applyFont="1" applyFill="1" applyBorder="1" applyAlignment="1">
      <alignment horizontal="left" indent="2"/>
    </xf>
    <xf numFmtId="0" fontId="1" fillId="2" borderId="2" xfId="0" quotePrefix="1" applyFont="1" applyFill="1" applyBorder="1" applyAlignment="1"/>
    <xf numFmtId="0" fontId="13" fillId="0" borderId="0" xfId="0" applyFont="1" applyFill="1" applyBorder="1" applyAlignment="1"/>
    <xf numFmtId="0" fontId="11" fillId="2" borderId="0" xfId="0" quotePrefix="1" applyFont="1" applyFill="1" applyBorder="1" applyAlignment="1"/>
    <xf numFmtId="0" fontId="11" fillId="2" borderId="0" xfId="0" applyFont="1" applyFill="1" applyAlignment="1"/>
    <xf numFmtId="0" fontId="11" fillId="2" borderId="2" xfId="0" quotePrefix="1" applyFont="1" applyFill="1" applyBorder="1" applyAlignment="1">
      <alignment horizontal="left"/>
    </xf>
    <xf numFmtId="0" fontId="14" fillId="2" borderId="0" xfId="0" applyFont="1" applyFill="1"/>
    <xf numFmtId="0" fontId="11" fillId="2" borderId="0" xfId="0" quotePrefix="1" applyFont="1" applyFill="1" applyAlignment="1">
      <alignment vertical="center" wrapText="1"/>
    </xf>
    <xf numFmtId="0" fontId="0" fillId="2" borderId="0" xfId="0" applyFill="1" applyAlignment="1">
      <alignment wrapText="1"/>
    </xf>
    <xf numFmtId="0" fontId="11" fillId="2" borderId="0" xfId="0" applyFont="1" applyFill="1" applyBorder="1" applyAlignment="1">
      <alignment wrapText="1"/>
    </xf>
    <xf numFmtId="0" fontId="0" fillId="2" borderId="0" xfId="0" applyFill="1" applyBorder="1"/>
    <xf numFmtId="0" fontId="0" fillId="2" borderId="0" xfId="0" applyFill="1" applyBorder="1" applyAlignment="1">
      <alignment wrapText="1"/>
    </xf>
    <xf numFmtId="0" fontId="17" fillId="2" borderId="0" xfId="0" applyFont="1" applyFill="1"/>
    <xf numFmtId="0" fontId="17" fillId="2" borderId="0" xfId="0" applyFont="1" applyFill="1" applyAlignment="1">
      <alignment vertical="center"/>
    </xf>
    <xf numFmtId="0" fontId="16" fillId="2" borderId="0" xfId="0" applyFont="1" applyFill="1"/>
    <xf numFmtId="0" fontId="16" fillId="2" borderId="0" xfId="0" applyFont="1" applyFill="1" applyAlignment="1">
      <alignment wrapText="1"/>
    </xf>
    <xf numFmtId="0" fontId="16" fillId="2" borderId="0" xfId="0" applyFont="1" applyFill="1" applyAlignment="1">
      <alignment horizontal="center" wrapText="1"/>
    </xf>
    <xf numFmtId="44" fontId="16" fillId="0" borderId="0" xfId="2" applyFont="1" applyFill="1" applyBorder="1" applyAlignment="1">
      <alignment vertical="center"/>
    </xf>
    <xf numFmtId="0" fontId="11" fillId="2" borderId="0" xfId="0" quotePrefix="1" applyFont="1" applyFill="1" applyAlignment="1">
      <alignment wrapText="1"/>
    </xf>
    <xf numFmtId="0" fontId="13" fillId="3" borderId="3" xfId="0" applyFont="1" applyFill="1" applyBorder="1" applyAlignment="1"/>
    <xf numFmtId="0" fontId="13" fillId="3" borderId="4" xfId="0" applyFont="1" applyFill="1" applyBorder="1" applyAlignment="1"/>
    <xf numFmtId="0" fontId="13" fillId="2" borderId="2" xfId="0" applyFont="1" applyFill="1" applyBorder="1" applyAlignment="1">
      <alignment horizontal="center" wrapText="1"/>
    </xf>
    <xf numFmtId="0" fontId="13" fillId="3" borderId="4" xfId="0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165" fontId="5" fillId="0" borderId="18" xfId="1" applyNumberFormat="1" applyFont="1" applyFill="1" applyBorder="1" applyAlignment="1">
      <alignment horizontal="center" vertical="center" wrapText="1"/>
    </xf>
    <xf numFmtId="44" fontId="5" fillId="0" borderId="18" xfId="3" applyFont="1" applyFill="1" applyBorder="1" applyAlignment="1">
      <alignment horizontal="center" vertical="center" wrapText="1"/>
    </xf>
    <xf numFmtId="0" fontId="19" fillId="4" borderId="6" xfId="0" quotePrefix="1" applyFont="1" applyFill="1" applyBorder="1" applyAlignment="1">
      <alignment horizontal="center" vertical="center" wrapText="1"/>
    </xf>
    <xf numFmtId="0" fontId="13" fillId="4" borderId="7" xfId="0" quotePrefix="1" applyFont="1" applyFill="1" applyBorder="1" applyAlignment="1">
      <alignment horizontal="center" vertical="center" wrapText="1"/>
    </xf>
    <xf numFmtId="0" fontId="19" fillId="4" borderId="7" xfId="0" quotePrefix="1" applyFont="1" applyFill="1" applyBorder="1" applyAlignment="1">
      <alignment horizontal="center" vertical="center" wrapText="1"/>
    </xf>
    <xf numFmtId="164" fontId="16" fillId="3" borderId="8" xfId="0" applyNumberFormat="1" applyFont="1" applyFill="1" applyBorder="1" applyAlignment="1">
      <alignment vertical="center"/>
    </xf>
    <xf numFmtId="44" fontId="5" fillId="0" borderId="18" xfId="3" applyFont="1" applyFill="1" applyBorder="1" applyAlignment="1">
      <alignment vertical="center" wrapText="1"/>
    </xf>
    <xf numFmtId="164" fontId="5" fillId="3" borderId="1" xfId="0" applyNumberFormat="1" applyFont="1" applyFill="1" applyBorder="1" applyAlignment="1">
      <alignment vertical="center"/>
    </xf>
    <xf numFmtId="0" fontId="19" fillId="4" borderId="10" xfId="0" quotePrefix="1" applyFont="1" applyFill="1" applyBorder="1" applyAlignment="1">
      <alignment horizontal="center" vertical="center" wrapText="1"/>
    </xf>
    <xf numFmtId="164" fontId="5" fillId="3" borderId="11" xfId="0" applyNumberFormat="1" applyFont="1" applyFill="1" applyBorder="1" applyAlignment="1">
      <alignment vertical="center"/>
    </xf>
    <xf numFmtId="44" fontId="5" fillId="0" borderId="18" xfId="4" applyNumberFormat="1" applyFont="1" applyFill="1" applyBorder="1" applyAlignment="1">
      <alignment vertical="center" wrapText="1"/>
    </xf>
    <xf numFmtId="0" fontId="11" fillId="0" borderId="13" xfId="0" applyFont="1" applyBorder="1" applyAlignment="1">
      <alignment horizontal="center" wrapText="1"/>
    </xf>
    <xf numFmtId="0" fontId="13" fillId="3" borderId="14" xfId="0" applyFont="1" applyFill="1" applyBorder="1" applyAlignment="1">
      <alignment wrapText="1"/>
    </xf>
    <xf numFmtId="0" fontId="13" fillId="3" borderId="15" xfId="0" applyFont="1" applyFill="1" applyBorder="1" applyAlignment="1">
      <alignment wrapText="1"/>
    </xf>
    <xf numFmtId="0" fontId="13" fillId="3" borderId="5" xfId="0" applyFont="1" applyFill="1" applyBorder="1" applyAlignment="1"/>
    <xf numFmtId="44" fontId="19" fillId="4" borderId="16" xfId="2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wrapText="1"/>
    </xf>
    <xf numFmtId="0" fontId="13" fillId="3" borderId="4" xfId="0" applyFont="1" applyFill="1" applyBorder="1" applyAlignment="1">
      <alignment wrapText="1"/>
    </xf>
    <xf numFmtId="44" fontId="5" fillId="0" borderId="18" xfId="3" applyNumberFormat="1" applyFont="1" applyFill="1" applyBorder="1" applyAlignment="1">
      <alignment horizontal="center" vertical="center" wrapText="1"/>
    </xf>
    <xf numFmtId="9" fontId="17" fillId="2" borderId="0" xfId="6" applyFont="1" applyFill="1" applyAlignment="1">
      <alignment vertical="center"/>
    </xf>
    <xf numFmtId="0" fontId="13" fillId="3" borderId="20" xfId="0" applyFont="1" applyFill="1" applyBorder="1" applyAlignment="1">
      <alignment wrapText="1"/>
    </xf>
    <xf numFmtId="0" fontId="23" fillId="0" borderId="0" xfId="0" quotePrefix="1" applyFont="1" applyAlignment="1">
      <alignment horizontal="left"/>
    </xf>
    <xf numFmtId="0" fontId="0" fillId="2" borderId="21" xfId="0" applyFill="1" applyBorder="1"/>
    <xf numFmtId="0" fontId="11" fillId="2" borderId="21" xfId="0" applyFont="1" applyFill="1" applyBorder="1"/>
    <xf numFmtId="0" fontId="11" fillId="2" borderId="21" xfId="0" applyFont="1" applyFill="1" applyBorder="1" applyAlignment="1">
      <alignment wrapText="1"/>
    </xf>
    <xf numFmtId="0" fontId="11" fillId="2" borderId="21" xfId="0" applyFont="1" applyFill="1" applyBorder="1" applyAlignment="1">
      <alignment horizontal="center"/>
    </xf>
    <xf numFmtId="0" fontId="11" fillId="0" borderId="21" xfId="0" quotePrefix="1" applyFont="1" applyBorder="1" applyAlignment="1">
      <alignment horizontal="left"/>
    </xf>
    <xf numFmtId="0" fontId="15" fillId="0" borderId="21" xfId="0" quotePrefix="1" applyFont="1" applyFill="1" applyBorder="1" applyAlignment="1">
      <alignment horizontal="left"/>
    </xf>
    <xf numFmtId="0" fontId="17" fillId="2" borderId="21" xfId="0" applyFont="1" applyFill="1" applyBorder="1"/>
    <xf numFmtId="0" fontId="16" fillId="0" borderId="21" xfId="0" applyFont="1" applyBorder="1"/>
    <xf numFmtId="0" fontId="18" fillId="0" borderId="21" xfId="0" quotePrefix="1" applyFont="1" applyFill="1" applyBorder="1" applyAlignment="1">
      <alignment horizontal="left"/>
    </xf>
    <xf numFmtId="0" fontId="19" fillId="2" borderId="21" xfId="0" applyFont="1" applyFill="1" applyBorder="1"/>
    <xf numFmtId="0" fontId="20" fillId="0" borderId="21" xfId="0" quotePrefix="1" applyFont="1" applyBorder="1" applyAlignment="1">
      <alignment horizontal="left"/>
    </xf>
    <xf numFmtId="0" fontId="20" fillId="0" borderId="21" xfId="0" applyFont="1" applyBorder="1"/>
    <xf numFmtId="0" fontId="16" fillId="0" borderId="21" xfId="0" applyFont="1" applyBorder="1" applyAlignment="1">
      <alignment vertical="center"/>
    </xf>
    <xf numFmtId="164" fontId="16" fillId="0" borderId="21" xfId="0" applyNumberFormat="1" applyFont="1" applyBorder="1" applyAlignment="1">
      <alignment vertical="center"/>
    </xf>
    <xf numFmtId="0" fontId="21" fillId="0" borderId="21" xfId="0" applyFont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wrapText="1"/>
    </xf>
    <xf numFmtId="44" fontId="16" fillId="0" borderId="21" xfId="2" applyFont="1" applyFill="1" applyBorder="1" applyAlignment="1">
      <alignment vertical="center"/>
    </xf>
    <xf numFmtId="0" fontId="16" fillId="2" borderId="21" xfId="0" applyFont="1" applyFill="1" applyBorder="1"/>
    <xf numFmtId="0" fontId="19" fillId="2" borderId="22" xfId="0" applyFont="1" applyFill="1" applyBorder="1"/>
    <xf numFmtId="0" fontId="16" fillId="0" borderId="22" xfId="0" applyFont="1" applyBorder="1"/>
    <xf numFmtId="0" fontId="20" fillId="0" borderId="23" xfId="0" quotePrefix="1" applyFont="1" applyBorder="1" applyAlignment="1">
      <alignment horizontal="left"/>
    </xf>
    <xf numFmtId="0" fontId="20" fillId="0" borderId="23" xfId="0" applyFont="1" applyBorder="1"/>
    <xf numFmtId="0" fontId="19" fillId="4" borderId="6" xfId="0" applyFont="1" applyFill="1" applyBorder="1" applyAlignment="1">
      <alignment horizontal="center" vertical="center" wrapText="1"/>
    </xf>
    <xf numFmtId="49" fontId="6" fillId="4" borderId="24" xfId="5" applyNumberFormat="1" applyFont="1" applyFill="1" applyBorder="1" applyAlignment="1">
      <alignment horizontal="center" vertical="center" wrapText="1"/>
    </xf>
    <xf numFmtId="2" fontId="6" fillId="4" borderId="24" xfId="5" applyNumberFormat="1" applyFont="1" applyFill="1" applyBorder="1" applyAlignment="1">
      <alignment horizontal="center" vertical="center" wrapText="1"/>
    </xf>
    <xf numFmtId="2" fontId="6" fillId="4" borderId="25" xfId="5" applyNumberFormat="1" applyFont="1" applyFill="1" applyBorder="1" applyAlignment="1">
      <alignment horizontal="center" vertical="center" wrapText="1"/>
    </xf>
    <xf numFmtId="0" fontId="5" fillId="0" borderId="26" xfId="5" applyFont="1" applyFill="1" applyBorder="1" applyAlignment="1">
      <alignment horizontal="left" vertical="center" wrapText="1"/>
    </xf>
    <xf numFmtId="44" fontId="5" fillId="0" borderId="27" xfId="4" applyNumberFormat="1" applyFont="1" applyFill="1" applyBorder="1" applyAlignment="1">
      <alignment vertical="center" wrapText="1"/>
    </xf>
    <xf numFmtId="4" fontId="19" fillId="4" borderId="16" xfId="0" applyNumberFormat="1" applyFont="1" applyFill="1" applyBorder="1" applyAlignment="1">
      <alignment vertical="center" wrapText="1"/>
    </xf>
    <xf numFmtId="4" fontId="19" fillId="4" borderId="28" xfId="0" applyNumberFormat="1" applyFont="1" applyFill="1" applyBorder="1" applyAlignment="1">
      <alignment vertical="center" wrapText="1"/>
    </xf>
    <xf numFmtId="4" fontId="19" fillId="4" borderId="29" xfId="0" applyNumberFormat="1" applyFont="1" applyFill="1" applyBorder="1" applyAlignment="1">
      <alignment vertical="center" wrapText="1"/>
    </xf>
    <xf numFmtId="164" fontId="19" fillId="4" borderId="9" xfId="0" applyNumberFormat="1" applyFont="1" applyFill="1" applyBorder="1" applyAlignment="1">
      <alignment horizontal="right" vertical="center"/>
    </xf>
    <xf numFmtId="164" fontId="19" fillId="4" borderId="12" xfId="0" applyNumberFormat="1" applyFont="1" applyFill="1" applyBorder="1" applyAlignment="1">
      <alignment horizontal="right" vertical="center"/>
    </xf>
    <xf numFmtId="44" fontId="16" fillId="0" borderId="17" xfId="2" applyFont="1" applyFill="1" applyBorder="1" applyAlignment="1">
      <alignment vertical="center"/>
    </xf>
    <xf numFmtId="164" fontId="16" fillId="0" borderId="23" xfId="0" applyNumberFormat="1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21" fillId="0" borderId="23" xfId="0" applyFont="1" applyBorder="1" applyAlignment="1">
      <alignment horizontal="center" vertical="center" wrapText="1"/>
    </xf>
    <xf numFmtId="164" fontId="6" fillId="3" borderId="9" xfId="0" applyNumberFormat="1" applyFont="1" applyFill="1" applyBorder="1" applyAlignment="1">
      <alignment vertical="center"/>
    </xf>
    <xf numFmtId="164" fontId="6" fillId="3" borderId="12" xfId="0" applyNumberFormat="1" applyFont="1" applyFill="1" applyBorder="1" applyAlignment="1">
      <alignment vertical="center"/>
    </xf>
    <xf numFmtId="0" fontId="23" fillId="2" borderId="0" xfId="0" applyFont="1" applyFill="1" applyAlignment="1">
      <alignment horizontal="left" vertical="center"/>
    </xf>
    <xf numFmtId="0" fontId="23" fillId="2" borderId="0" xfId="0" applyFont="1" applyFill="1" applyAlignment="1">
      <alignment horizontal="center" vertical="center"/>
    </xf>
    <xf numFmtId="0" fontId="11" fillId="2" borderId="3" xfId="0" applyFont="1" applyFill="1" applyBorder="1" applyAlignment="1">
      <alignment horizontal="left"/>
    </xf>
    <xf numFmtId="0" fontId="11" fillId="2" borderId="4" xfId="0" applyFont="1" applyFill="1" applyBorder="1" applyAlignment="1">
      <alignment horizontal="left"/>
    </xf>
    <xf numFmtId="49" fontId="6" fillId="4" borderId="25" xfId="5" applyNumberFormat="1" applyFont="1" applyFill="1" applyBorder="1" applyAlignment="1">
      <alignment horizontal="center" vertical="center" wrapText="1"/>
    </xf>
    <xf numFmtId="165" fontId="5" fillId="0" borderId="27" xfId="1" applyNumberFormat="1" applyFont="1" applyFill="1" applyBorder="1" applyAlignment="1">
      <alignment horizontal="center" vertical="center" wrapText="1"/>
    </xf>
    <xf numFmtId="4" fontId="19" fillId="4" borderId="31" xfId="0" applyNumberFormat="1" applyFont="1" applyFill="1" applyBorder="1" applyAlignment="1">
      <alignment vertical="center" wrapText="1"/>
    </xf>
    <xf numFmtId="0" fontId="16" fillId="3" borderId="14" xfId="0" applyNumberFormat="1" applyFont="1" applyFill="1" applyBorder="1" applyAlignment="1">
      <alignment horizontal="center" vertical="center"/>
    </xf>
    <xf numFmtId="0" fontId="16" fillId="3" borderId="15" xfId="0" applyNumberFormat="1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"/>
    </xf>
    <xf numFmtId="164" fontId="16" fillId="3" borderId="8" xfId="0" applyNumberFormat="1" applyFont="1" applyFill="1" applyBorder="1" applyAlignment="1">
      <alignment horizontal="center" vertical="center"/>
    </xf>
    <xf numFmtId="164" fontId="0" fillId="0" borderId="19" xfId="0" applyNumberFormat="1" applyBorder="1" applyAlignment="1">
      <alignment wrapText="1"/>
    </xf>
    <xf numFmtId="0" fontId="19" fillId="4" borderId="32" xfId="0" applyFont="1" applyFill="1" applyBorder="1" applyAlignment="1">
      <alignment horizontal="center" vertical="center" wrapText="1"/>
    </xf>
    <xf numFmtId="0" fontId="5" fillId="0" borderId="33" xfId="5" applyFont="1" applyFill="1" applyBorder="1" applyAlignment="1">
      <alignment horizontal="left" vertical="center" wrapText="1"/>
    </xf>
    <xf numFmtId="165" fontId="5" fillId="0" borderId="34" xfId="1" applyNumberFormat="1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49" fontId="6" fillId="4" borderId="10" xfId="5" applyNumberFormat="1" applyFont="1" applyFill="1" applyBorder="1" applyAlignment="1">
      <alignment horizontal="center" vertical="center" wrapText="1"/>
    </xf>
    <xf numFmtId="0" fontId="25" fillId="2" borderId="0" xfId="0" applyFont="1" applyFill="1"/>
    <xf numFmtId="165" fontId="6" fillId="0" borderId="35" xfId="1" applyNumberFormat="1" applyFont="1" applyFill="1" applyBorder="1" applyAlignment="1">
      <alignment horizontal="center" vertical="center" wrapText="1"/>
    </xf>
    <xf numFmtId="165" fontId="6" fillId="0" borderId="27" xfId="1" applyNumberFormat="1" applyFont="1" applyFill="1" applyBorder="1" applyAlignment="1">
      <alignment horizontal="center" vertical="center" wrapText="1"/>
    </xf>
    <xf numFmtId="44" fontId="6" fillId="0" borderId="34" xfId="3" applyFont="1" applyFill="1" applyBorder="1" applyAlignment="1">
      <alignment horizontal="center" vertical="center" wrapText="1"/>
    </xf>
    <xf numFmtId="44" fontId="6" fillId="0" borderId="18" xfId="3" applyFont="1" applyFill="1" applyBorder="1" applyAlignment="1">
      <alignment horizontal="center" vertical="center" wrapText="1"/>
    </xf>
    <xf numFmtId="0" fontId="27" fillId="2" borderId="0" xfId="0" applyFont="1" applyFill="1" applyAlignment="1">
      <alignment horizontal="left" vertical="center"/>
    </xf>
    <xf numFmtId="0" fontId="27" fillId="2" borderId="0" xfId="0" applyFont="1" applyFill="1"/>
    <xf numFmtId="0" fontId="26" fillId="4" borderId="0" xfId="0" quotePrefix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2" fillId="2" borderId="3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30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0" fontId="11" fillId="2" borderId="0" xfId="0" quotePrefix="1" applyFont="1" applyFill="1" applyAlignment="1">
      <alignment horizontal="left" vertical="center" wrapText="1"/>
    </xf>
    <xf numFmtId="0" fontId="11" fillId="2" borderId="0" xfId="0" quotePrefix="1" applyFont="1" applyFill="1" applyAlignment="1">
      <alignment vertical="center" wrapText="1"/>
    </xf>
    <xf numFmtId="0" fontId="13" fillId="3" borderId="3" xfId="0" applyFont="1" applyFill="1" applyBorder="1" applyAlignment="1">
      <alignment horizontal="center" wrapText="1"/>
    </xf>
    <xf numFmtId="0" fontId="13" fillId="3" borderId="5" xfId="0" applyFont="1" applyFill="1" applyBorder="1" applyAlignment="1">
      <alignment horizontal="center" wrapText="1"/>
    </xf>
    <xf numFmtId="0" fontId="13" fillId="3" borderId="4" xfId="0" applyFont="1" applyFill="1" applyBorder="1" applyAlignment="1">
      <alignment horizontal="center" wrapText="1"/>
    </xf>
    <xf numFmtId="0" fontId="11" fillId="2" borderId="36" xfId="0" applyFont="1" applyFill="1" applyBorder="1" applyAlignment="1">
      <alignment horizontal="center"/>
    </xf>
    <xf numFmtId="0" fontId="11" fillId="2" borderId="37" xfId="0" applyFont="1" applyFill="1" applyBorder="1" applyAlignment="1">
      <alignment horizontal="center"/>
    </xf>
    <xf numFmtId="0" fontId="22" fillId="2" borderId="38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horizontal="left" vertical="center" wrapText="1"/>
    </xf>
    <xf numFmtId="0" fontId="22" fillId="2" borderId="16" xfId="0" applyFont="1" applyFill="1" applyBorder="1" applyAlignment="1">
      <alignment horizontal="left" vertical="center" wrapText="1"/>
    </xf>
    <xf numFmtId="0" fontId="22" fillId="2" borderId="28" xfId="0" applyFont="1" applyFill="1" applyBorder="1" applyAlignment="1">
      <alignment horizontal="left" vertical="center" wrapText="1"/>
    </xf>
    <xf numFmtId="0" fontId="22" fillId="2" borderId="30" xfId="0" applyFont="1" applyFill="1" applyBorder="1" applyAlignment="1">
      <alignment horizontal="left" vertical="center" wrapText="1"/>
    </xf>
    <xf numFmtId="0" fontId="24" fillId="5" borderId="0" xfId="7" applyAlignment="1">
      <alignment horizontal="center" vertical="center" wrapText="1"/>
    </xf>
  </cellXfs>
  <cellStyles count="8">
    <cellStyle name="Buena" xfId="7" builtinId="26"/>
    <cellStyle name="Millares 2" xfId="1"/>
    <cellStyle name="Moneda" xfId="2" builtinId="4"/>
    <cellStyle name="Moneda 3" xfId="3"/>
    <cellStyle name="Normal" xfId="0" builtinId="0"/>
    <cellStyle name="Normal 3" xfId="4"/>
    <cellStyle name="Normal_Hoja1" xfId="5"/>
    <cellStyle name="Porcentaje" xfId="6" builtinId="5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414617</xdr:colOff>
      <xdr:row>0</xdr:row>
      <xdr:rowOff>156882</xdr:rowOff>
    </xdr:from>
    <xdr:to>
      <xdr:col>2</xdr:col>
      <xdr:colOff>94689</xdr:colOff>
      <xdr:row>4</xdr:row>
      <xdr:rowOff>23532</xdr:rowOff>
    </xdr:to>
    <xdr:pic>
      <xdr:nvPicPr>
        <xdr:cNvPr id="1031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617" y="156882"/>
          <a:ext cx="1663513" cy="628650"/>
        </a:xfrm>
        <a:prstGeom prst="rect">
          <a:avLst/>
        </a:prstGeom>
        <a:solidFill>
          <a:srgbClr val="767171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437030</xdr:colOff>
      <xdr:row>48</xdr:row>
      <xdr:rowOff>179294</xdr:rowOff>
    </xdr:from>
    <xdr:to>
      <xdr:col>2</xdr:col>
      <xdr:colOff>117102</xdr:colOff>
      <xdr:row>49</xdr:row>
      <xdr:rowOff>617444</xdr:rowOff>
    </xdr:to>
    <xdr:pic>
      <xdr:nvPicPr>
        <xdr:cNvPr id="3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030" y="12079941"/>
          <a:ext cx="1663513" cy="628650"/>
        </a:xfrm>
        <a:prstGeom prst="rect">
          <a:avLst/>
        </a:prstGeom>
        <a:solidFill>
          <a:srgbClr val="767171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923925</xdr:colOff>
      <xdr:row>4</xdr:row>
      <xdr:rowOff>57150</xdr:rowOff>
    </xdr:to>
    <xdr:pic>
      <xdr:nvPicPr>
        <xdr:cNvPr id="2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1666875" cy="628650"/>
        </a:xfrm>
        <a:prstGeom prst="rect">
          <a:avLst/>
        </a:prstGeom>
        <a:solidFill>
          <a:srgbClr val="767171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874060</xdr:colOff>
      <xdr:row>10</xdr:row>
      <xdr:rowOff>67236</xdr:rowOff>
    </xdr:from>
    <xdr:to>
      <xdr:col>32</xdr:col>
      <xdr:colOff>699808</xdr:colOff>
      <xdr:row>13</xdr:row>
      <xdr:rowOff>45944</xdr:rowOff>
    </xdr:to>
    <xdr:pic>
      <xdr:nvPicPr>
        <xdr:cNvPr id="2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1236" y="3832412"/>
          <a:ext cx="1663513" cy="628650"/>
        </a:xfrm>
        <a:prstGeom prst="rect">
          <a:avLst/>
        </a:prstGeom>
        <a:solidFill>
          <a:srgbClr val="767171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U81"/>
  <sheetViews>
    <sheetView tabSelected="1" view="pageBreakPreview" zoomScale="85" zoomScaleNormal="85" zoomScaleSheetLayoutView="85" workbookViewId="0">
      <selection activeCell="K74" sqref="K74"/>
    </sheetView>
  </sheetViews>
  <sheetFormatPr baseColWidth="10" defaultRowHeight="15" x14ac:dyDescent="0.25"/>
  <cols>
    <col min="1" max="1" width="11.140625" style="3" customWidth="1"/>
    <col min="2" max="2" width="18.5703125" style="2" customWidth="1"/>
    <col min="3" max="3" width="10.85546875" style="2" customWidth="1"/>
    <col min="4" max="4" width="11.5703125" style="2" customWidth="1"/>
    <col min="5" max="5" width="10.42578125" style="2" customWidth="1"/>
    <col min="6" max="6" width="14.140625" style="2" customWidth="1"/>
    <col min="7" max="7" width="15.42578125" style="2" customWidth="1"/>
    <col min="8" max="8" width="12.42578125" style="2" customWidth="1"/>
    <col min="9" max="9" width="15.7109375" style="2" customWidth="1"/>
    <col min="10" max="10" width="13.5703125" style="5" customWidth="1"/>
    <col min="11" max="11" width="14.42578125" style="5" customWidth="1"/>
    <col min="12" max="13" width="13.5703125" style="6" customWidth="1"/>
    <col min="14" max="14" width="17.85546875" style="5" customWidth="1"/>
    <col min="15" max="15" width="17.7109375" style="5" customWidth="1"/>
    <col min="16" max="16" width="20" style="5" customWidth="1"/>
    <col min="17" max="17" width="15.85546875" style="5" customWidth="1"/>
    <col min="18" max="18" width="13.85546875" style="3" customWidth="1"/>
    <col min="19" max="19" width="9.140625" style="3" customWidth="1"/>
    <col min="20" max="20" width="15" style="3" customWidth="1"/>
    <col min="21" max="21" width="54.42578125" style="3" customWidth="1"/>
    <col min="22" max="256" width="9.140625" style="3" customWidth="1"/>
    <col min="257" max="16384" width="11.42578125" style="3"/>
  </cols>
  <sheetData>
    <row r="6" spans="1:17" s="2" customFormat="1" x14ac:dyDescent="0.2">
      <c r="A6" s="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s="2" customFormat="1" ht="14.25" x14ac:dyDescent="0.2">
      <c r="J7" s="5"/>
      <c r="K7" s="5"/>
      <c r="L7" s="6"/>
      <c r="M7" s="6"/>
      <c r="N7" s="5"/>
      <c r="O7" s="5"/>
      <c r="P7" s="5"/>
      <c r="Q7" s="5"/>
    </row>
    <row r="8" spans="1:17" s="2" customFormat="1" ht="14.25" x14ac:dyDescent="0.2">
      <c r="A8" s="4" t="s">
        <v>1</v>
      </c>
      <c r="J8" s="5"/>
      <c r="K8" s="5"/>
      <c r="L8" s="6"/>
      <c r="M8" s="6"/>
      <c r="N8" s="5"/>
      <c r="O8" s="5"/>
      <c r="P8" s="5"/>
      <c r="Q8" s="5"/>
    </row>
    <row r="9" spans="1:17" s="2" customFormat="1" ht="6" customHeight="1" x14ac:dyDescent="0.2">
      <c r="J9" s="5"/>
      <c r="K9" s="5"/>
      <c r="L9" s="6"/>
      <c r="M9" s="6"/>
      <c r="N9" s="5"/>
      <c r="O9" s="5"/>
      <c r="P9" s="5"/>
      <c r="Q9" s="5"/>
    </row>
    <row r="10" spans="1:17" s="2" customFormat="1" ht="20.100000000000001" customHeight="1" x14ac:dyDescent="0.25">
      <c r="A10" s="2" t="s">
        <v>2</v>
      </c>
      <c r="B10" s="125"/>
      <c r="C10" s="126"/>
      <c r="D10" s="126"/>
      <c r="E10" s="126"/>
      <c r="F10" s="126"/>
      <c r="G10" s="126"/>
      <c r="H10" s="126"/>
      <c r="I10" s="126"/>
      <c r="J10" s="126"/>
      <c r="K10" s="127"/>
      <c r="L10" s="7" t="s">
        <v>3</v>
      </c>
      <c r="M10" s="130"/>
      <c r="N10" s="131"/>
      <c r="O10" s="2" t="s">
        <v>4</v>
      </c>
      <c r="P10" s="50"/>
      <c r="Q10" s="51"/>
    </row>
    <row r="11" spans="1:17" s="2" customFormat="1" ht="6" customHeight="1" x14ac:dyDescent="0.2">
      <c r="J11" s="5"/>
      <c r="K11" s="5"/>
      <c r="L11" s="6"/>
      <c r="M11" s="6"/>
      <c r="N11" s="5"/>
      <c r="O11" s="5"/>
      <c r="P11" s="5"/>
      <c r="Q11" s="5"/>
    </row>
    <row r="12" spans="1:17" s="2" customFormat="1" ht="20.100000000000001" customHeight="1" x14ac:dyDescent="0.25">
      <c r="A12" s="8" t="s">
        <v>5</v>
      </c>
      <c r="B12" s="8"/>
      <c r="D12" s="29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</row>
    <row r="13" spans="1:17" s="2" customFormat="1" ht="6" customHeight="1" x14ac:dyDescent="0.2">
      <c r="J13" s="5"/>
      <c r="K13" s="5"/>
      <c r="L13" s="6"/>
      <c r="M13" s="6"/>
      <c r="N13" s="5"/>
      <c r="O13" s="5"/>
      <c r="P13" s="5"/>
      <c r="Q13" s="5"/>
    </row>
    <row r="14" spans="1:17" s="2" customFormat="1" ht="20.100000000000001" customHeight="1" x14ac:dyDescent="0.25">
      <c r="A14" s="2" t="s">
        <v>6</v>
      </c>
      <c r="B14" s="9"/>
      <c r="C14" s="10" t="s">
        <v>7</v>
      </c>
      <c r="D14" s="10"/>
      <c r="E14" s="29"/>
      <c r="F14" s="30"/>
      <c r="G14" s="30"/>
      <c r="H14" s="30"/>
      <c r="I14" s="30"/>
      <c r="J14" s="48"/>
      <c r="K14" s="11" t="s">
        <v>8</v>
      </c>
      <c r="L14" s="12"/>
      <c r="M14" s="12"/>
      <c r="N14" s="31"/>
      <c r="O14" s="130"/>
      <c r="P14" s="132"/>
      <c r="Q14" s="131"/>
    </row>
    <row r="15" spans="1:17" s="2" customFormat="1" ht="5.25" customHeight="1" x14ac:dyDescent="0.2">
      <c r="J15" s="5"/>
      <c r="K15" s="5"/>
      <c r="L15" s="6"/>
      <c r="M15" s="6"/>
      <c r="N15" s="5"/>
      <c r="O15" s="5"/>
      <c r="P15" s="5"/>
      <c r="Q15" s="5"/>
    </row>
    <row r="16" spans="1:17" s="2" customFormat="1" ht="20.100000000000001" customHeight="1" x14ac:dyDescent="0.25">
      <c r="A16" s="2" t="s">
        <v>9</v>
      </c>
      <c r="B16" s="9"/>
      <c r="C16" s="13" t="s">
        <v>10</v>
      </c>
      <c r="D16" s="13"/>
      <c r="E16" s="10"/>
      <c r="F16" s="29"/>
      <c r="G16" s="30"/>
      <c r="H16" s="32"/>
      <c r="I16" s="33"/>
      <c r="J16" s="14" t="s">
        <v>11</v>
      </c>
      <c r="K16" s="14"/>
      <c r="L16" s="14"/>
      <c r="M16" s="130"/>
      <c r="N16" s="132"/>
      <c r="O16" s="131"/>
      <c r="P16" s="15" t="s">
        <v>36</v>
      </c>
    </row>
    <row r="17" spans="1:21" s="2" customFormat="1" ht="53.25" customHeight="1" x14ac:dyDescent="0.2">
      <c r="A17" s="128" t="s">
        <v>47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28"/>
      <c r="S17" s="28"/>
      <c r="T17" s="28"/>
      <c r="U17" s="28"/>
    </row>
    <row r="18" spans="1:21" s="2" customFormat="1" ht="14.25" x14ac:dyDescent="0.2">
      <c r="J18" s="5"/>
      <c r="K18" s="5"/>
      <c r="L18" s="6"/>
      <c r="M18" s="6"/>
      <c r="N18" s="5"/>
      <c r="O18" s="5"/>
      <c r="P18" s="5"/>
      <c r="Q18" s="5"/>
    </row>
    <row r="19" spans="1:21" s="2" customFormat="1" ht="27.75" customHeight="1" x14ac:dyDescent="0.2">
      <c r="A19" s="129" t="s">
        <v>38</v>
      </c>
      <c r="B19" s="129"/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7"/>
      <c r="S19" s="17"/>
      <c r="T19" s="17"/>
      <c r="U19" s="17"/>
    </row>
    <row r="20" spans="1:21" ht="7.5" customHeight="1" thickBot="1" x14ac:dyDescent="0.3">
      <c r="I20" s="5"/>
      <c r="Q20" s="2"/>
    </row>
    <row r="21" spans="1:21" s="16" customFormat="1" ht="29.25" x14ac:dyDescent="0.25">
      <c r="B21" s="2"/>
      <c r="C21" s="133"/>
      <c r="D21" s="134"/>
      <c r="E21" s="134"/>
      <c r="F21" s="134"/>
      <c r="G21" s="134"/>
      <c r="H21" s="134"/>
      <c r="I21" s="45" t="s">
        <v>12</v>
      </c>
      <c r="J21" s="2"/>
    </row>
    <row r="22" spans="1:21" s="16" customFormat="1" ht="16.5" x14ac:dyDescent="0.25">
      <c r="B22" s="2"/>
      <c r="C22" s="135" t="str">
        <f>+A26</f>
        <v>LOT 1: Servei de bugaderia de mantes</v>
      </c>
      <c r="D22" s="136"/>
      <c r="E22" s="136"/>
      <c r="F22" s="136"/>
      <c r="G22" s="136"/>
      <c r="H22" s="136"/>
      <c r="I22" s="46"/>
      <c r="J22" s="2"/>
    </row>
    <row r="23" spans="1:21" s="16" customFormat="1" ht="17.25" thickBot="1" x14ac:dyDescent="0.3">
      <c r="B23" s="2"/>
      <c r="C23" s="137" t="str">
        <f>+A52</f>
        <v>LOT 2:  Servei de bugaderia de peces de roba d’uniformitat</v>
      </c>
      <c r="D23" s="138"/>
      <c r="E23" s="138"/>
      <c r="F23" s="138"/>
      <c r="G23" s="138"/>
      <c r="H23" s="138"/>
      <c r="I23" s="47"/>
      <c r="J23" s="2"/>
    </row>
    <row r="24" spans="1:21" x14ac:dyDescent="0.25">
      <c r="C24" s="55" t="s">
        <v>13</v>
      </c>
      <c r="D24" s="5"/>
      <c r="E24" s="5"/>
      <c r="F24" s="5"/>
      <c r="G24" s="5"/>
      <c r="H24" s="5"/>
      <c r="J24" s="2"/>
      <c r="R24" s="18"/>
    </row>
    <row r="25" spans="1:21" s="20" customFormat="1" ht="17.25" customHeight="1" x14ac:dyDescent="0.25">
      <c r="A25" s="56"/>
      <c r="B25" s="57"/>
      <c r="C25" s="57"/>
      <c r="D25" s="57"/>
      <c r="E25" s="57"/>
      <c r="F25" s="57"/>
      <c r="G25" s="57"/>
      <c r="H25" s="57"/>
      <c r="I25" s="58"/>
      <c r="J25" s="57"/>
      <c r="K25" s="57"/>
      <c r="L25" s="59"/>
      <c r="M25" s="59"/>
      <c r="N25" s="60"/>
      <c r="O25" s="58"/>
      <c r="P25" s="19"/>
      <c r="Q25" s="19"/>
      <c r="T25" s="21"/>
    </row>
    <row r="26" spans="1:21" s="22" customFormat="1" ht="15.75" x14ac:dyDescent="0.25">
      <c r="A26" s="61" t="s">
        <v>59</v>
      </c>
      <c r="B26" s="62"/>
      <c r="C26" s="62"/>
      <c r="D26" s="62"/>
      <c r="E26" s="62"/>
      <c r="F26" s="62"/>
      <c r="G26" s="62"/>
      <c r="H26" s="63"/>
      <c r="I26" s="63"/>
      <c r="J26" s="63"/>
      <c r="K26" s="63"/>
      <c r="L26" s="63"/>
      <c r="M26" s="63"/>
      <c r="N26" s="63"/>
      <c r="O26" s="62"/>
    </row>
    <row r="27" spans="1:21" s="22" customFormat="1" ht="29.25" customHeight="1" x14ac:dyDescent="0.2">
      <c r="A27" s="64" t="s">
        <v>37</v>
      </c>
      <c r="B27" s="62"/>
      <c r="C27" s="62"/>
      <c r="D27" s="62"/>
      <c r="E27" s="62"/>
      <c r="F27" s="62"/>
      <c r="G27" s="62"/>
      <c r="H27" s="63"/>
      <c r="I27" s="63"/>
      <c r="J27" s="63"/>
      <c r="K27" s="63"/>
      <c r="L27" s="63"/>
      <c r="M27" s="63"/>
      <c r="N27" s="63"/>
      <c r="O27" s="62"/>
    </row>
    <row r="28" spans="1:21" s="22" customFormat="1" ht="18.75" customHeight="1" thickBot="1" x14ac:dyDescent="0.25">
      <c r="A28" s="62"/>
      <c r="B28" s="74"/>
      <c r="C28" s="74"/>
      <c r="D28" s="75"/>
      <c r="E28" s="75"/>
      <c r="F28" s="75"/>
      <c r="G28" s="75"/>
      <c r="H28" s="75"/>
      <c r="I28" s="75"/>
      <c r="J28" s="63"/>
      <c r="K28" s="75"/>
      <c r="L28" s="75"/>
      <c r="M28" s="75"/>
      <c r="N28" s="75"/>
      <c r="O28" s="62"/>
    </row>
    <row r="29" spans="1:21" s="22" customFormat="1" ht="63.75" x14ac:dyDescent="0.2">
      <c r="B29" s="78" t="s">
        <v>23</v>
      </c>
      <c r="C29" s="79" t="s">
        <v>54</v>
      </c>
      <c r="D29" s="80" t="s">
        <v>34</v>
      </c>
      <c r="E29" s="80" t="s">
        <v>24</v>
      </c>
      <c r="F29" s="80" t="s">
        <v>35</v>
      </c>
      <c r="G29" s="80" t="s">
        <v>25</v>
      </c>
      <c r="H29" s="80" t="s">
        <v>26</v>
      </c>
      <c r="I29" s="81" t="s">
        <v>27</v>
      </c>
      <c r="J29" s="89"/>
      <c r="K29" s="36" t="s">
        <v>53</v>
      </c>
      <c r="L29" s="38" t="s">
        <v>58</v>
      </c>
      <c r="M29" s="38" t="s">
        <v>14</v>
      </c>
      <c r="N29" s="42" t="s">
        <v>19</v>
      </c>
    </row>
    <row r="30" spans="1:21" s="23" customFormat="1" ht="25.5" customHeight="1" x14ac:dyDescent="0.2">
      <c r="A30" s="22"/>
      <c r="B30" s="82" t="s">
        <v>64</v>
      </c>
      <c r="C30" s="34">
        <f>450+450+450+450+250</f>
        <v>2050</v>
      </c>
      <c r="D30" s="35">
        <v>12</v>
      </c>
      <c r="E30" s="52">
        <f>+D30*0.21</f>
        <v>2.52</v>
      </c>
      <c r="F30" s="35">
        <f>+D30+E30</f>
        <v>14.52</v>
      </c>
      <c r="G30" s="44">
        <f>+D30*C30</f>
        <v>24600</v>
      </c>
      <c r="H30" s="40">
        <f>+G30*0.21</f>
        <v>5166</v>
      </c>
      <c r="I30" s="83">
        <f>+G30+H30</f>
        <v>29766</v>
      </c>
      <c r="J30" s="89"/>
      <c r="K30" s="39"/>
      <c r="L30" s="41">
        <f>C30*K30</f>
        <v>0</v>
      </c>
      <c r="M30" s="41">
        <f>L30*0.21</f>
        <v>0</v>
      </c>
      <c r="N30" s="43">
        <f>L30+M30</f>
        <v>0</v>
      </c>
      <c r="P30" s="53"/>
    </row>
    <row r="31" spans="1:21" s="23" customFormat="1" ht="30.75" customHeight="1" thickBot="1" x14ac:dyDescent="0.25">
      <c r="A31" s="22"/>
      <c r="B31" s="84" t="s">
        <v>18</v>
      </c>
      <c r="C31" s="85"/>
      <c r="D31" s="85"/>
      <c r="E31" s="85"/>
      <c r="F31" s="86"/>
      <c r="G31" s="87">
        <f>SUM(G30:G30)</f>
        <v>24600</v>
      </c>
      <c r="H31" s="87">
        <f>SUM(H30:H30)</f>
        <v>5166</v>
      </c>
      <c r="I31" s="88">
        <f>SUM(I30:I30)</f>
        <v>29766</v>
      </c>
      <c r="J31" s="89"/>
      <c r="K31" s="49" t="s">
        <v>22</v>
      </c>
      <c r="L31" s="93">
        <f>SUM(L30:L30)</f>
        <v>0</v>
      </c>
      <c r="M31" s="93">
        <f>SUM(M30:M30)</f>
        <v>0</v>
      </c>
      <c r="N31" s="94">
        <f>SUM(N30:N30)</f>
        <v>0</v>
      </c>
    </row>
    <row r="32" spans="1:21" s="22" customFormat="1" ht="18" customHeight="1" x14ac:dyDescent="0.2">
      <c r="A32" s="62"/>
      <c r="B32" s="76"/>
      <c r="C32" s="76"/>
      <c r="D32" s="76"/>
      <c r="E32" s="76"/>
      <c r="F32" s="76"/>
      <c r="G32" s="76"/>
      <c r="H32" s="77"/>
      <c r="I32" s="77"/>
      <c r="J32" s="68"/>
      <c r="K32" s="76" t="s">
        <v>17</v>
      </c>
      <c r="L32" s="90"/>
      <c r="M32" s="91"/>
      <c r="N32" s="92"/>
      <c r="O32" s="62"/>
    </row>
    <row r="33" spans="1:15" s="22" customFormat="1" ht="18" customHeight="1" x14ac:dyDescent="0.2">
      <c r="A33" s="62"/>
      <c r="B33" s="76"/>
      <c r="C33" s="76"/>
      <c r="D33" s="76"/>
      <c r="E33" s="76"/>
      <c r="F33" s="76"/>
      <c r="G33" s="76"/>
      <c r="H33" s="77"/>
      <c r="I33" s="77"/>
      <c r="J33" s="68"/>
      <c r="K33" s="76"/>
      <c r="L33" s="90"/>
      <c r="M33" s="91"/>
      <c r="N33" s="92"/>
      <c r="O33" s="62"/>
    </row>
    <row r="34" spans="1:15" s="22" customFormat="1" ht="12.75" x14ac:dyDescent="0.2">
      <c r="A34" s="64" t="s">
        <v>48</v>
      </c>
      <c r="B34" s="62"/>
      <c r="C34" s="62"/>
      <c r="D34" s="62"/>
      <c r="E34" s="62"/>
      <c r="F34" s="62"/>
      <c r="G34" s="62"/>
      <c r="H34" s="63"/>
      <c r="I34" s="63"/>
      <c r="J34" s="63"/>
      <c r="K34" s="63"/>
      <c r="L34" s="63"/>
      <c r="M34" s="63"/>
      <c r="N34" s="63"/>
      <c r="O34" s="62"/>
    </row>
    <row r="35" spans="1:15" s="22" customFormat="1" ht="18" customHeight="1" thickBot="1" x14ac:dyDescent="0.25">
      <c r="A35" s="62"/>
      <c r="B35" s="66"/>
      <c r="C35" s="76"/>
      <c r="D35" s="76"/>
      <c r="E35" s="76"/>
      <c r="F35" s="76"/>
      <c r="G35" s="77"/>
      <c r="H35" s="77"/>
      <c r="I35" s="68"/>
      <c r="J35" s="76"/>
      <c r="K35" s="90"/>
      <c r="L35" s="91"/>
      <c r="M35" s="92"/>
      <c r="N35" s="62"/>
    </row>
    <row r="36" spans="1:15" s="16" customFormat="1" ht="16.5" x14ac:dyDescent="0.25">
      <c r="B36" s="122"/>
      <c r="C36" s="123"/>
      <c r="D36" s="123"/>
      <c r="E36" s="123"/>
      <c r="F36" s="123"/>
      <c r="G36" s="123"/>
      <c r="H36" s="124"/>
      <c r="I36" s="45" t="s">
        <v>55</v>
      </c>
      <c r="J36" s="2"/>
    </row>
    <row r="37" spans="1:15" s="16" customFormat="1" ht="16.5" x14ac:dyDescent="0.25">
      <c r="B37" s="120" t="s">
        <v>50</v>
      </c>
      <c r="C37" s="120"/>
      <c r="D37" s="120"/>
      <c r="E37" s="120"/>
      <c r="F37" s="120"/>
      <c r="G37" s="120"/>
      <c r="H37" s="121"/>
      <c r="I37" s="46"/>
      <c r="J37" s="2"/>
    </row>
    <row r="38" spans="1:15" s="16" customFormat="1" ht="16.5" x14ac:dyDescent="0.25">
      <c r="B38" s="120" t="s">
        <v>51</v>
      </c>
      <c r="C38" s="120"/>
      <c r="D38" s="120"/>
      <c r="E38" s="120"/>
      <c r="F38" s="120"/>
      <c r="G38" s="120"/>
      <c r="H38" s="121"/>
      <c r="I38" s="54"/>
      <c r="J38" s="2"/>
    </row>
    <row r="39" spans="1:15" s="16" customFormat="1" ht="17.25" thickBot="1" x14ac:dyDescent="0.3">
      <c r="B39" s="120" t="s">
        <v>52</v>
      </c>
      <c r="C39" s="120"/>
      <c r="D39" s="120"/>
      <c r="E39" s="120"/>
      <c r="F39" s="120"/>
      <c r="G39" s="120"/>
      <c r="H39" s="121"/>
      <c r="I39" s="47"/>
      <c r="J39" s="2"/>
    </row>
    <row r="40" spans="1:15" s="22" customFormat="1" ht="12.75" x14ac:dyDescent="0.2">
      <c r="A40" s="62"/>
      <c r="B40" s="66" t="s">
        <v>65</v>
      </c>
      <c r="C40" s="76"/>
      <c r="D40" s="76"/>
      <c r="E40" s="76"/>
      <c r="F40" s="76"/>
      <c r="G40" s="77"/>
      <c r="H40" s="77"/>
      <c r="I40" s="68"/>
      <c r="J40" s="76"/>
      <c r="K40" s="90"/>
      <c r="L40" s="91"/>
      <c r="M40" s="92"/>
      <c r="N40" s="62"/>
    </row>
    <row r="41" spans="1:15" s="22" customFormat="1" ht="18" customHeight="1" x14ac:dyDescent="0.2">
      <c r="A41" s="62"/>
      <c r="B41" s="66"/>
      <c r="C41" s="76"/>
      <c r="D41" s="76"/>
      <c r="E41" s="76"/>
      <c r="F41" s="76"/>
      <c r="G41" s="77"/>
      <c r="H41" s="77"/>
      <c r="I41" s="68"/>
      <c r="J41" s="76"/>
      <c r="K41" s="90"/>
      <c r="L41" s="91"/>
      <c r="M41" s="92"/>
      <c r="N41" s="62"/>
    </row>
    <row r="42" spans="1:15" s="22" customFormat="1" ht="18" customHeight="1" x14ac:dyDescent="0.2">
      <c r="A42" s="62"/>
      <c r="B42" s="66"/>
      <c r="C42" s="76"/>
      <c r="D42" s="76"/>
      <c r="E42" s="76"/>
      <c r="F42" s="76"/>
      <c r="G42" s="77"/>
      <c r="H42" s="77"/>
      <c r="I42" s="68"/>
      <c r="J42" s="76"/>
      <c r="K42" s="90"/>
      <c r="L42" s="91"/>
      <c r="M42" s="92"/>
      <c r="N42" s="62"/>
    </row>
    <row r="43" spans="1:15" s="22" customFormat="1" ht="12.75" x14ac:dyDescent="0.2">
      <c r="A43" s="64" t="s">
        <v>49</v>
      </c>
      <c r="B43" s="62"/>
      <c r="C43" s="62"/>
      <c r="D43" s="62"/>
      <c r="E43" s="62"/>
      <c r="F43" s="62"/>
      <c r="G43" s="62"/>
      <c r="H43" s="63"/>
      <c r="I43" s="63"/>
      <c r="J43" s="63"/>
      <c r="K43" s="63"/>
      <c r="L43" s="63"/>
      <c r="M43" s="63"/>
      <c r="N43" s="63"/>
      <c r="O43" s="62"/>
    </row>
    <row r="44" spans="1:15" s="22" customFormat="1" ht="18" customHeight="1" thickBot="1" x14ac:dyDescent="0.25">
      <c r="A44" s="62"/>
      <c r="B44" s="66"/>
      <c r="C44" s="76"/>
      <c r="D44" s="76"/>
      <c r="E44" s="76"/>
      <c r="F44" s="76"/>
      <c r="G44" s="77"/>
      <c r="H44" s="77"/>
      <c r="I44" s="68"/>
      <c r="J44" s="76"/>
      <c r="K44" s="90"/>
      <c r="L44" s="91"/>
      <c r="M44" s="92"/>
      <c r="N44" s="62"/>
    </row>
    <row r="45" spans="1:15" s="16" customFormat="1" ht="16.5" x14ac:dyDescent="0.25">
      <c r="B45" s="122"/>
      <c r="C45" s="123"/>
      <c r="D45" s="123"/>
      <c r="E45" s="123"/>
      <c r="F45" s="123"/>
      <c r="G45" s="123"/>
      <c r="H45" s="124"/>
      <c r="I45" s="45" t="s">
        <v>56</v>
      </c>
      <c r="J45" s="2"/>
    </row>
    <row r="46" spans="1:15" s="16" customFormat="1" ht="77.25" customHeight="1" thickBot="1" x14ac:dyDescent="0.3">
      <c r="B46" s="120" t="s">
        <v>66</v>
      </c>
      <c r="C46" s="120"/>
      <c r="D46" s="120"/>
      <c r="E46" s="120"/>
      <c r="F46" s="120"/>
      <c r="G46" s="120"/>
      <c r="H46" s="121"/>
      <c r="I46" s="47"/>
      <c r="J46" s="2"/>
    </row>
    <row r="47" spans="1:15" s="22" customFormat="1" ht="12.75" x14ac:dyDescent="0.2">
      <c r="A47" s="62"/>
      <c r="B47" s="66" t="s">
        <v>57</v>
      </c>
      <c r="C47" s="76"/>
      <c r="D47" s="76"/>
      <c r="E47" s="76"/>
      <c r="F47" s="76"/>
      <c r="G47" s="77"/>
      <c r="H47" s="77"/>
      <c r="I47" s="91"/>
      <c r="J47" s="76"/>
      <c r="K47" s="90"/>
      <c r="L47" s="91"/>
      <c r="M47" s="92"/>
      <c r="N47" s="62"/>
    </row>
    <row r="48" spans="1:15" s="22" customFormat="1" ht="18" customHeight="1" x14ac:dyDescent="0.2">
      <c r="A48" s="62"/>
      <c r="B48" s="66"/>
      <c r="C48" s="76"/>
      <c r="D48" s="76"/>
      <c r="E48" s="76"/>
      <c r="F48" s="76"/>
      <c r="G48" s="77"/>
      <c r="H48" s="77"/>
      <c r="I48" s="68"/>
      <c r="J48" s="76"/>
      <c r="K48" s="90"/>
      <c r="L48" s="91"/>
      <c r="M48" s="92"/>
      <c r="N48" s="62"/>
    </row>
    <row r="49" spans="1:17" x14ac:dyDescent="0.25">
      <c r="A49" s="62"/>
      <c r="B49" s="66"/>
      <c r="C49" s="66"/>
      <c r="D49" s="66"/>
      <c r="E49" s="66"/>
      <c r="F49" s="66"/>
      <c r="G49" s="66"/>
      <c r="H49" s="57"/>
      <c r="I49" s="57"/>
      <c r="J49" s="58"/>
      <c r="K49" s="58"/>
      <c r="L49" s="71"/>
      <c r="M49" s="71"/>
      <c r="N49" s="58"/>
      <c r="O49" s="58"/>
    </row>
    <row r="50" spans="1:17" ht="54" customHeight="1" x14ac:dyDescent="0.25">
      <c r="A50" s="62"/>
      <c r="B50" s="66"/>
      <c r="C50" s="66"/>
      <c r="D50" s="66"/>
      <c r="E50" s="66"/>
      <c r="F50" s="66"/>
      <c r="G50" s="66"/>
      <c r="H50" s="57"/>
      <c r="I50" s="57"/>
      <c r="J50" s="58"/>
      <c r="K50" s="58"/>
      <c r="L50" s="71"/>
      <c r="M50" s="71"/>
      <c r="N50" s="58"/>
      <c r="O50" s="58"/>
    </row>
    <row r="51" spans="1:17" x14ac:dyDescent="0.25">
      <c r="A51" s="62"/>
      <c r="B51" s="66"/>
      <c r="C51" s="66"/>
      <c r="D51" s="66"/>
      <c r="E51" s="66"/>
      <c r="F51" s="66"/>
      <c r="G51" s="66"/>
      <c r="H51" s="57"/>
      <c r="I51" s="57"/>
      <c r="J51" s="58"/>
      <c r="K51" s="58"/>
      <c r="L51" s="71"/>
      <c r="M51" s="71"/>
      <c r="N51" s="58"/>
      <c r="O51" s="58"/>
    </row>
    <row r="52" spans="1:17" s="22" customFormat="1" ht="15.75" x14ac:dyDescent="0.25">
      <c r="A52" s="61" t="s">
        <v>60</v>
      </c>
      <c r="B52" s="62"/>
      <c r="C52" s="62"/>
      <c r="D52" s="62"/>
      <c r="E52" s="62"/>
      <c r="F52" s="62"/>
      <c r="G52" s="62"/>
      <c r="H52" s="63"/>
      <c r="I52" s="63"/>
      <c r="J52" s="63"/>
      <c r="K52" s="63"/>
      <c r="L52" s="63"/>
      <c r="M52" s="63"/>
      <c r="N52" s="63"/>
      <c r="O52" s="62"/>
    </row>
    <row r="53" spans="1:17" s="22" customFormat="1" ht="29.25" customHeight="1" x14ac:dyDescent="0.2">
      <c r="A53" s="64" t="str">
        <f>+A27</f>
        <v>Criteri d'adjudicació 1: Baixa econòmica</v>
      </c>
      <c r="B53" s="62"/>
      <c r="C53" s="62"/>
      <c r="D53" s="62"/>
      <c r="E53" s="62"/>
      <c r="F53" s="62"/>
      <c r="G53" s="62"/>
      <c r="H53" s="63"/>
      <c r="I53" s="63"/>
      <c r="J53" s="63"/>
      <c r="K53" s="63"/>
      <c r="L53" s="63"/>
      <c r="M53" s="63"/>
      <c r="N53" s="63"/>
      <c r="O53" s="62"/>
    </row>
    <row r="54" spans="1:17" s="22" customFormat="1" ht="18.75" customHeight="1" thickBot="1" x14ac:dyDescent="0.25">
      <c r="A54" s="62"/>
      <c r="B54" s="74"/>
      <c r="C54" s="74"/>
      <c r="D54" s="75"/>
      <c r="E54" s="75"/>
      <c r="F54" s="75"/>
      <c r="G54" s="75"/>
      <c r="H54" s="75"/>
      <c r="I54" s="75"/>
      <c r="J54" s="63"/>
      <c r="K54" s="75"/>
      <c r="L54" s="75"/>
      <c r="M54" s="75"/>
      <c r="N54" s="75"/>
      <c r="O54" s="62"/>
    </row>
    <row r="55" spans="1:17" s="22" customFormat="1" ht="63.75" x14ac:dyDescent="0.2">
      <c r="B55" s="78" t="s">
        <v>23</v>
      </c>
      <c r="C55" s="79" t="s">
        <v>54</v>
      </c>
      <c r="D55" s="80" t="s">
        <v>34</v>
      </c>
      <c r="E55" s="80" t="s">
        <v>24</v>
      </c>
      <c r="F55" s="80" t="s">
        <v>35</v>
      </c>
      <c r="G55" s="80" t="s">
        <v>25</v>
      </c>
      <c r="H55" s="80" t="s">
        <v>26</v>
      </c>
      <c r="I55" s="81" t="s">
        <v>27</v>
      </c>
      <c r="J55" s="27"/>
      <c r="K55" s="36" t="s">
        <v>20</v>
      </c>
      <c r="L55" s="38" t="s">
        <v>58</v>
      </c>
      <c r="M55" s="38" t="s">
        <v>14</v>
      </c>
      <c r="N55" s="42" t="s">
        <v>19</v>
      </c>
    </row>
    <row r="56" spans="1:17" s="23" customFormat="1" ht="38.25" x14ac:dyDescent="0.2">
      <c r="A56" s="22"/>
      <c r="B56" s="82" t="s">
        <v>61</v>
      </c>
      <c r="C56" s="34">
        <f>30+30+30+30+15</f>
        <v>135</v>
      </c>
      <c r="D56" s="35">
        <v>15</v>
      </c>
      <c r="E56" s="52">
        <f>+D56*0.21</f>
        <v>3.15</v>
      </c>
      <c r="F56" s="35">
        <f>+D56+E56</f>
        <v>18.149999999999999</v>
      </c>
      <c r="G56" s="44">
        <f>+D56*C56</f>
        <v>2025</v>
      </c>
      <c r="H56" s="40">
        <f>+G56*0.21</f>
        <v>425.25</v>
      </c>
      <c r="I56" s="83">
        <f>+G56+H56</f>
        <v>2450.25</v>
      </c>
      <c r="J56" s="89"/>
      <c r="K56" s="39"/>
      <c r="L56" s="41">
        <f>C56*K56</f>
        <v>0</v>
      </c>
      <c r="M56" s="41">
        <f>L56*0.21</f>
        <v>0</v>
      </c>
      <c r="N56" s="43">
        <f>L56+M56</f>
        <v>0</v>
      </c>
      <c r="P56" s="2"/>
    </row>
    <row r="57" spans="1:17" s="23" customFormat="1" ht="25.5" customHeight="1" x14ac:dyDescent="0.2">
      <c r="A57" s="22"/>
      <c r="B57" s="82" t="s">
        <v>62</v>
      </c>
      <c r="C57" s="34">
        <f t="shared" ref="C57:C58" si="0">30+30+30+30+15</f>
        <v>135</v>
      </c>
      <c r="D57" s="35">
        <v>30</v>
      </c>
      <c r="E57" s="35">
        <f>+D57*0.21</f>
        <v>6.3</v>
      </c>
      <c r="F57" s="35">
        <f>+D57+E57</f>
        <v>36.299999999999997</v>
      </c>
      <c r="G57" s="44">
        <f>+D57*C57</f>
        <v>4050</v>
      </c>
      <c r="H57" s="40">
        <f>+G57*0.21</f>
        <v>850.5</v>
      </c>
      <c r="I57" s="83">
        <f>+G57+H57</f>
        <v>4900.5</v>
      </c>
      <c r="J57" s="89"/>
      <c r="K57" s="39"/>
      <c r="L57" s="41">
        <f>C57*K57</f>
        <v>0</v>
      </c>
      <c r="M57" s="41">
        <f>L57*0.21</f>
        <v>0</v>
      </c>
      <c r="N57" s="43">
        <f>L57+M57</f>
        <v>0</v>
      </c>
      <c r="P57" s="2"/>
    </row>
    <row r="58" spans="1:17" s="23" customFormat="1" ht="38.25" x14ac:dyDescent="0.2">
      <c r="A58" s="22"/>
      <c r="B58" s="82" t="s">
        <v>63</v>
      </c>
      <c r="C58" s="34">
        <f t="shared" si="0"/>
        <v>135</v>
      </c>
      <c r="D58" s="35">
        <v>15</v>
      </c>
      <c r="E58" s="35">
        <f>+D58*0.21</f>
        <v>3.15</v>
      </c>
      <c r="F58" s="35">
        <f>+D58+E58</f>
        <v>18.149999999999999</v>
      </c>
      <c r="G58" s="44">
        <f>+D58*C58</f>
        <v>2025</v>
      </c>
      <c r="H58" s="40">
        <f>+G58*0.21</f>
        <v>425.25</v>
      </c>
      <c r="I58" s="83">
        <f>+G58+H58</f>
        <v>2450.25</v>
      </c>
      <c r="J58" s="89"/>
      <c r="K58" s="39"/>
      <c r="L58" s="41">
        <f>C58*K58</f>
        <v>0</v>
      </c>
      <c r="M58" s="41">
        <f>L58*0.21</f>
        <v>0</v>
      </c>
      <c r="N58" s="43">
        <f>L58+M58</f>
        <v>0</v>
      </c>
      <c r="P58" s="2"/>
    </row>
    <row r="59" spans="1:17" s="23" customFormat="1" ht="30.75" customHeight="1" thickBot="1" x14ac:dyDescent="0.25">
      <c r="A59" s="22"/>
      <c r="B59" s="84" t="s">
        <v>18</v>
      </c>
      <c r="C59" s="85"/>
      <c r="D59" s="85"/>
      <c r="E59" s="85"/>
      <c r="F59" s="86"/>
      <c r="G59" s="87">
        <f>SUM(G56:G58)</f>
        <v>8100</v>
      </c>
      <c r="H59" s="87">
        <f>SUM(H56:H58)</f>
        <v>1701</v>
      </c>
      <c r="I59" s="88">
        <f>SUM(I56:I58)</f>
        <v>9801</v>
      </c>
      <c r="J59" s="27"/>
      <c r="K59" s="49" t="s">
        <v>22</v>
      </c>
      <c r="L59" s="93">
        <f>SUM(L56:L58)</f>
        <v>0</v>
      </c>
      <c r="M59" s="93">
        <f>SUM(M56:M58)</f>
        <v>0</v>
      </c>
      <c r="N59" s="94">
        <f>SUM(N56:N58)</f>
        <v>0</v>
      </c>
    </row>
    <row r="60" spans="1:17" s="22" customFormat="1" ht="18" customHeight="1" x14ac:dyDescent="0.2">
      <c r="A60" s="62"/>
      <c r="B60" s="76"/>
      <c r="C60" s="76"/>
      <c r="D60" s="76"/>
      <c r="E60" s="76"/>
      <c r="F60" s="76"/>
      <c r="G60" s="76"/>
      <c r="H60" s="77"/>
      <c r="I60" s="77"/>
      <c r="J60" s="68"/>
      <c r="K60" s="76" t="s">
        <v>17</v>
      </c>
      <c r="L60" s="90"/>
      <c r="M60" s="91"/>
      <c r="N60" s="92"/>
      <c r="O60" s="62"/>
      <c r="P60" s="62"/>
      <c r="Q60" s="62"/>
    </row>
    <row r="61" spans="1:17" s="22" customFormat="1" ht="18" customHeight="1" x14ac:dyDescent="0.2">
      <c r="A61" s="62"/>
      <c r="B61" s="76"/>
      <c r="C61" s="76"/>
      <c r="D61" s="76"/>
      <c r="E61" s="76"/>
      <c r="F61" s="76"/>
      <c r="G61" s="76"/>
      <c r="H61" s="77"/>
      <c r="I61" s="77"/>
      <c r="J61" s="68"/>
      <c r="K61" s="76"/>
      <c r="L61" s="90"/>
      <c r="M61" s="91"/>
      <c r="N61" s="92"/>
      <c r="O61" s="62"/>
    </row>
    <row r="62" spans="1:17" s="22" customFormat="1" ht="12.75" x14ac:dyDescent="0.2">
      <c r="A62" s="64" t="s">
        <v>48</v>
      </c>
      <c r="B62" s="62"/>
      <c r="C62" s="62"/>
      <c r="D62" s="62"/>
      <c r="E62" s="62"/>
      <c r="F62" s="62"/>
      <c r="G62" s="62"/>
      <c r="H62" s="63"/>
      <c r="I62" s="63"/>
      <c r="J62" s="63"/>
      <c r="K62" s="63"/>
      <c r="L62" s="63"/>
      <c r="M62" s="63"/>
      <c r="N62" s="63"/>
      <c r="O62" s="62"/>
    </row>
    <row r="63" spans="1:17" s="22" customFormat="1" ht="18" customHeight="1" thickBot="1" x14ac:dyDescent="0.25">
      <c r="A63" s="62"/>
      <c r="B63" s="66"/>
      <c r="C63" s="76"/>
      <c r="D63" s="76"/>
      <c r="E63" s="76"/>
      <c r="F63" s="76"/>
      <c r="G63" s="77"/>
      <c r="H63" s="77"/>
      <c r="I63" s="68"/>
      <c r="J63" s="76"/>
      <c r="K63" s="90"/>
      <c r="L63" s="91"/>
      <c r="M63" s="92"/>
      <c r="N63" s="62"/>
    </row>
    <row r="64" spans="1:17" s="16" customFormat="1" ht="16.5" x14ac:dyDescent="0.25">
      <c r="B64" s="122"/>
      <c r="C64" s="123"/>
      <c r="D64" s="123"/>
      <c r="E64" s="123"/>
      <c r="F64" s="123"/>
      <c r="G64" s="123"/>
      <c r="H64" s="124"/>
      <c r="I64" s="45" t="s">
        <v>55</v>
      </c>
      <c r="J64" s="2"/>
    </row>
    <row r="65" spans="1:17" s="16" customFormat="1" ht="16.5" x14ac:dyDescent="0.25">
      <c r="B65" s="120" t="s">
        <v>50</v>
      </c>
      <c r="C65" s="120"/>
      <c r="D65" s="120"/>
      <c r="E65" s="120"/>
      <c r="F65" s="120"/>
      <c r="G65" s="120"/>
      <c r="H65" s="121"/>
      <c r="I65" s="46"/>
      <c r="J65" s="2"/>
    </row>
    <row r="66" spans="1:17" s="16" customFormat="1" ht="16.5" x14ac:dyDescent="0.25">
      <c r="B66" s="120" t="s">
        <v>51</v>
      </c>
      <c r="C66" s="120"/>
      <c r="D66" s="120"/>
      <c r="E66" s="120"/>
      <c r="F66" s="120"/>
      <c r="G66" s="120"/>
      <c r="H66" s="121"/>
      <c r="I66" s="54"/>
      <c r="J66" s="2"/>
    </row>
    <row r="67" spans="1:17" s="16" customFormat="1" ht="17.25" thickBot="1" x14ac:dyDescent="0.3">
      <c r="B67" s="120" t="s">
        <v>52</v>
      </c>
      <c r="C67" s="120"/>
      <c r="D67" s="120"/>
      <c r="E67" s="120"/>
      <c r="F67" s="120"/>
      <c r="G67" s="120"/>
      <c r="H67" s="121"/>
      <c r="I67" s="47"/>
      <c r="J67" s="2"/>
    </row>
    <row r="68" spans="1:17" s="22" customFormat="1" ht="12.75" x14ac:dyDescent="0.2">
      <c r="A68" s="62"/>
      <c r="B68" s="66" t="s">
        <v>65</v>
      </c>
      <c r="C68" s="76"/>
      <c r="D68" s="76"/>
      <c r="E68" s="76"/>
      <c r="F68" s="76"/>
      <c r="G68" s="77"/>
      <c r="H68" s="77"/>
      <c r="I68" s="68"/>
      <c r="J68" s="76"/>
      <c r="K68" s="90"/>
      <c r="L68" s="91"/>
      <c r="M68" s="92"/>
      <c r="N68" s="62"/>
    </row>
    <row r="69" spans="1:17" s="22" customFormat="1" ht="18" customHeight="1" x14ac:dyDescent="0.2">
      <c r="A69" s="62"/>
      <c r="B69" s="66"/>
      <c r="C69" s="76"/>
      <c r="D69" s="76"/>
      <c r="E69" s="76"/>
      <c r="F69" s="76"/>
      <c r="G69" s="77"/>
      <c r="H69" s="77"/>
      <c r="I69" s="68"/>
      <c r="J69" s="76"/>
      <c r="K69" s="90"/>
      <c r="L69" s="91"/>
      <c r="M69" s="92"/>
      <c r="N69" s="62"/>
    </row>
    <row r="70" spans="1:17" s="22" customFormat="1" ht="18" customHeight="1" x14ac:dyDescent="0.2">
      <c r="A70" s="62"/>
      <c r="B70" s="66"/>
      <c r="C70" s="76"/>
      <c r="D70" s="76"/>
      <c r="E70" s="76"/>
      <c r="F70" s="76"/>
      <c r="G70" s="77"/>
      <c r="H70" s="77"/>
      <c r="I70" s="68"/>
      <c r="J70" s="76"/>
      <c r="K70" s="90"/>
      <c r="L70" s="91"/>
      <c r="M70" s="92"/>
      <c r="N70" s="62"/>
    </row>
    <row r="71" spans="1:17" s="22" customFormat="1" ht="12.75" x14ac:dyDescent="0.2">
      <c r="A71" s="64" t="s">
        <v>49</v>
      </c>
      <c r="B71" s="62"/>
      <c r="C71" s="62"/>
      <c r="D71" s="62"/>
      <c r="E71" s="62"/>
      <c r="F71" s="62"/>
      <c r="G71" s="62"/>
      <c r="H71" s="63"/>
      <c r="I71" s="63"/>
      <c r="J71" s="63"/>
      <c r="K71" s="63"/>
      <c r="L71" s="63"/>
      <c r="M71" s="63"/>
      <c r="N71" s="63"/>
      <c r="O71" s="62"/>
    </row>
    <row r="72" spans="1:17" s="22" customFormat="1" ht="18" customHeight="1" thickBot="1" x14ac:dyDescent="0.25">
      <c r="A72" s="62"/>
      <c r="B72" s="66"/>
      <c r="C72" s="76"/>
      <c r="D72" s="76"/>
      <c r="E72" s="76"/>
      <c r="F72" s="76"/>
      <c r="G72" s="77"/>
      <c r="H72" s="77"/>
      <c r="I72" s="68"/>
      <c r="J72" s="76"/>
      <c r="K72" s="90"/>
      <c r="L72" s="91"/>
      <c r="M72" s="92"/>
      <c r="N72" s="62"/>
    </row>
    <row r="73" spans="1:17" s="16" customFormat="1" ht="16.5" x14ac:dyDescent="0.25">
      <c r="B73" s="122"/>
      <c r="C73" s="123"/>
      <c r="D73" s="123"/>
      <c r="E73" s="123"/>
      <c r="F73" s="123"/>
      <c r="G73" s="123"/>
      <c r="H73" s="124"/>
      <c r="I73" s="45" t="s">
        <v>56</v>
      </c>
      <c r="J73" s="2"/>
    </row>
    <row r="74" spans="1:17" s="16" customFormat="1" ht="78.75" customHeight="1" thickBot="1" x14ac:dyDescent="0.3">
      <c r="B74" s="120" t="s">
        <v>66</v>
      </c>
      <c r="C74" s="120"/>
      <c r="D74" s="120"/>
      <c r="E74" s="120"/>
      <c r="F74" s="120"/>
      <c r="G74" s="120"/>
      <c r="H74" s="121"/>
      <c r="I74" s="47"/>
      <c r="J74" s="2"/>
    </row>
    <row r="75" spans="1:17" s="22" customFormat="1" ht="12.75" x14ac:dyDescent="0.2">
      <c r="A75" s="62"/>
      <c r="B75" s="66" t="s">
        <v>57</v>
      </c>
      <c r="C75" s="76"/>
      <c r="D75" s="76"/>
      <c r="E75" s="76"/>
      <c r="F75" s="76"/>
      <c r="G75" s="77"/>
      <c r="H75" s="77"/>
      <c r="I75" s="91"/>
      <c r="J75" s="76"/>
      <c r="K75" s="90"/>
      <c r="L75" s="91"/>
      <c r="M75" s="92"/>
      <c r="N75" s="62"/>
    </row>
    <row r="76" spans="1:17" s="22" customFormat="1" ht="18" customHeight="1" x14ac:dyDescent="0.2">
      <c r="A76" s="62"/>
      <c r="B76" s="76"/>
      <c r="C76" s="76"/>
      <c r="D76" s="76"/>
      <c r="E76" s="76"/>
      <c r="F76" s="76"/>
      <c r="G76" s="76"/>
      <c r="H76" s="77"/>
      <c r="I76" s="77"/>
      <c r="J76" s="68"/>
      <c r="K76" s="76"/>
      <c r="L76" s="90"/>
      <c r="M76" s="91"/>
      <c r="N76" s="92"/>
      <c r="O76" s="62"/>
      <c r="P76" s="62"/>
      <c r="Q76" s="62"/>
    </row>
    <row r="77" spans="1:17" x14ac:dyDescent="0.25">
      <c r="B77" s="24"/>
      <c r="C77" s="24"/>
      <c r="D77" s="24"/>
      <c r="E77" s="24"/>
      <c r="F77" s="24"/>
      <c r="G77" s="24"/>
    </row>
    <row r="78" spans="1:17" x14ac:dyDescent="0.25">
      <c r="C78" s="24" t="s">
        <v>15</v>
      </c>
      <c r="D78" s="25"/>
      <c r="E78" s="25"/>
      <c r="F78" s="26"/>
      <c r="I78" s="24" t="s">
        <v>16</v>
      </c>
      <c r="M78" s="26"/>
    </row>
    <row r="79" spans="1:17" x14ac:dyDescent="0.25">
      <c r="C79" s="24"/>
      <c r="D79" s="25"/>
      <c r="E79" s="25"/>
      <c r="F79" s="26"/>
      <c r="M79" s="26"/>
    </row>
    <row r="80" spans="1:17" x14ac:dyDescent="0.25">
      <c r="C80" s="24"/>
      <c r="D80" s="25"/>
      <c r="E80" s="25"/>
      <c r="F80" s="26"/>
      <c r="M80" s="26"/>
    </row>
    <row r="81" spans="4:6" x14ac:dyDescent="0.25">
      <c r="D81" s="5"/>
      <c r="E81" s="5"/>
      <c r="F81" s="6"/>
    </row>
  </sheetData>
  <mergeCells count="21">
    <mergeCell ref="C21:H21"/>
    <mergeCell ref="C22:H22"/>
    <mergeCell ref="B37:H37"/>
    <mergeCell ref="B36:H36"/>
    <mergeCell ref="B39:H39"/>
    <mergeCell ref="B38:H38"/>
    <mergeCell ref="C23:H23"/>
    <mergeCell ref="B10:K10"/>
    <mergeCell ref="A17:Q17"/>
    <mergeCell ref="A19:Q19"/>
    <mergeCell ref="M10:N10"/>
    <mergeCell ref="M16:O16"/>
    <mergeCell ref="O14:Q14"/>
    <mergeCell ref="B67:H67"/>
    <mergeCell ref="B73:H73"/>
    <mergeCell ref="B74:H74"/>
    <mergeCell ref="B45:H45"/>
    <mergeCell ref="B46:H46"/>
    <mergeCell ref="B64:H64"/>
    <mergeCell ref="B65:H65"/>
    <mergeCell ref="B66:H66"/>
  </mergeCells>
  <pageMargins left="0.59" right="0.49" top="0.33" bottom="0.52" header="0.31496062992125984" footer="0.31496062992125984"/>
  <pageSetup paperSize="9" scale="54" fitToHeight="0" orientation="landscape" r:id="rId1"/>
  <headerFooter>
    <oddFooter>&amp;LAnnex 4&amp;R&amp;P / &amp;N</oddFooter>
  </headerFooter>
  <rowBreaks count="1" manualBreakCount="1">
    <brk id="48" max="16" man="1"/>
  </rowBreaks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I42"/>
  <sheetViews>
    <sheetView topLeftCell="A3" zoomScale="85" zoomScaleNormal="85" zoomScaleSheetLayoutView="85" workbookViewId="0">
      <selection activeCell="H11" sqref="H11"/>
    </sheetView>
  </sheetViews>
  <sheetFormatPr baseColWidth="10" defaultRowHeight="15" x14ac:dyDescent="0.25"/>
  <cols>
    <col min="1" max="1" width="11.140625" style="3" customWidth="1"/>
    <col min="2" max="2" width="18.5703125" style="2" customWidth="1"/>
    <col min="3" max="3" width="10.85546875" style="2" customWidth="1"/>
    <col min="4" max="4" width="11.5703125" style="2" customWidth="1"/>
    <col min="5" max="5" width="10.42578125" style="2" customWidth="1"/>
    <col min="6" max="6" width="14.140625" style="2" customWidth="1"/>
    <col min="7" max="7" width="15.42578125" style="2" customWidth="1"/>
    <col min="8" max="8" width="12.42578125" style="2" customWidth="1"/>
    <col min="9" max="9" width="15.7109375" style="2" customWidth="1"/>
    <col min="10" max="10" width="13.5703125" style="5" customWidth="1"/>
    <col min="11" max="11" width="13.85546875" style="5" customWidth="1"/>
    <col min="12" max="13" width="13.85546875" style="6" customWidth="1"/>
    <col min="14" max="17" width="13.85546875" style="5" customWidth="1"/>
    <col min="18" max="48" width="13.85546875" style="3" customWidth="1"/>
    <col min="49" max="255" width="9.140625" style="3" customWidth="1"/>
    <col min="256" max="16384" width="11.42578125" style="3"/>
  </cols>
  <sheetData>
    <row r="3" spans="1:34" x14ac:dyDescent="0.25">
      <c r="K3" s="140" t="s">
        <v>45</v>
      </c>
      <c r="L3" s="140"/>
      <c r="M3" s="140"/>
      <c r="N3" s="140"/>
    </row>
    <row r="6" spans="1:34" s="2" customFormat="1" x14ac:dyDescent="0.2">
      <c r="A6" s="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34" s="2" customForma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X7" s="1"/>
    </row>
    <row r="8" spans="1:34" s="118" customFormat="1" ht="28.5" x14ac:dyDescent="0.2">
      <c r="A8" s="117"/>
      <c r="B8" s="117"/>
      <c r="C8" s="117"/>
      <c r="D8" s="117"/>
      <c r="E8" s="117"/>
      <c r="F8" s="117"/>
      <c r="G8" s="117"/>
      <c r="H8" s="117"/>
      <c r="I8" s="117"/>
      <c r="J8" s="117"/>
      <c r="K8" s="117"/>
      <c r="N8" s="119" t="s">
        <v>39</v>
      </c>
      <c r="S8" s="119" t="s">
        <v>40</v>
      </c>
      <c r="X8" s="119" t="s">
        <v>41</v>
      </c>
      <c r="AC8" s="119" t="s">
        <v>42</v>
      </c>
      <c r="AH8" s="119" t="s">
        <v>43</v>
      </c>
    </row>
    <row r="9" spans="1:34" ht="15.75" thickBot="1" x14ac:dyDescent="0.3">
      <c r="B9" s="3"/>
      <c r="C9" s="3"/>
      <c r="D9" s="3"/>
      <c r="I9" s="1"/>
      <c r="J9" s="1"/>
      <c r="K9" s="2"/>
      <c r="L9" s="5"/>
      <c r="M9" s="5"/>
      <c r="O9" s="3"/>
      <c r="P9" s="3"/>
      <c r="Q9" s="3"/>
      <c r="S9" s="6"/>
      <c r="X9" s="6"/>
      <c r="AC9" s="5"/>
      <c r="AH9" s="5"/>
    </row>
    <row r="10" spans="1:34" s="16" customFormat="1" ht="29.25" x14ac:dyDescent="0.25">
      <c r="G10" s="2"/>
      <c r="I10" s="95"/>
      <c r="J10" s="95"/>
      <c r="K10" s="97"/>
      <c r="L10" s="98"/>
      <c r="M10" s="98"/>
      <c r="N10" s="45" t="s">
        <v>12</v>
      </c>
      <c r="P10" s="97"/>
      <c r="Q10" s="98"/>
      <c r="R10" s="98"/>
      <c r="S10" s="45" t="s">
        <v>12</v>
      </c>
      <c r="U10" s="97"/>
      <c r="V10" s="98"/>
      <c r="W10" s="98"/>
      <c r="X10" s="45" t="s">
        <v>12</v>
      </c>
      <c r="Z10" s="97"/>
      <c r="AA10" s="98"/>
      <c r="AB10" s="98"/>
      <c r="AC10" s="45" t="s">
        <v>12</v>
      </c>
      <c r="AE10" s="97"/>
      <c r="AF10" s="98"/>
      <c r="AG10" s="98"/>
      <c r="AH10" s="45" t="s">
        <v>12</v>
      </c>
    </row>
    <row r="11" spans="1:34" s="16" customFormat="1" ht="43.5" customHeight="1" x14ac:dyDescent="0.25">
      <c r="G11" s="2"/>
      <c r="I11" s="1"/>
      <c r="J11" s="1"/>
      <c r="K11" s="121" t="str">
        <f>+$A$16</f>
        <v>LOT 1: Servei de bugaderia de mantes</v>
      </c>
      <c r="L11" s="136"/>
      <c r="M11" s="139"/>
      <c r="N11" s="46"/>
      <c r="P11" s="121" t="str">
        <f>+$A$16</f>
        <v>LOT 1: Servei de bugaderia de mantes</v>
      </c>
      <c r="Q11" s="136"/>
      <c r="R11" s="139"/>
      <c r="S11" s="46"/>
      <c r="U11" s="121" t="str">
        <f>+$A$16</f>
        <v>LOT 1: Servei de bugaderia de mantes</v>
      </c>
      <c r="V11" s="136"/>
      <c r="W11" s="139"/>
      <c r="X11" s="46"/>
      <c r="Z11" s="121" t="str">
        <f>+$A$16</f>
        <v>LOT 1: Servei de bugaderia de mantes</v>
      </c>
      <c r="AA11" s="136"/>
      <c r="AB11" s="139"/>
      <c r="AC11" s="46"/>
      <c r="AE11" s="121" t="str">
        <f>+$A$16</f>
        <v>LOT 1: Servei de bugaderia de mantes</v>
      </c>
      <c r="AF11" s="136"/>
      <c r="AG11" s="139"/>
      <c r="AH11" s="46"/>
    </row>
    <row r="12" spans="1:34" s="16" customFormat="1" ht="16.5" x14ac:dyDescent="0.25">
      <c r="G12" s="2"/>
      <c r="I12" s="95"/>
      <c r="J12" s="95"/>
      <c r="K12" s="121" t="str">
        <f>+$A$26</f>
        <v>LOT 2:  Servei de bugaderia de peces de roba d’uniformitat</v>
      </c>
      <c r="L12" s="136"/>
      <c r="M12" s="139"/>
      <c r="N12" s="54"/>
      <c r="P12" s="121" t="str">
        <f>+$A$26</f>
        <v>LOT 2:  Servei de bugaderia de peces de roba d’uniformitat</v>
      </c>
      <c r="Q12" s="136"/>
      <c r="R12" s="139"/>
      <c r="S12" s="54"/>
      <c r="U12" s="121" t="str">
        <f>+$A$26</f>
        <v>LOT 2:  Servei de bugaderia de peces de roba d’uniformitat</v>
      </c>
      <c r="V12" s="136"/>
      <c r="W12" s="139"/>
      <c r="X12" s="54"/>
      <c r="Z12" s="121" t="str">
        <f>+$A$26</f>
        <v>LOT 2:  Servei de bugaderia de peces de roba d’uniformitat</v>
      </c>
      <c r="AA12" s="136"/>
      <c r="AB12" s="139"/>
      <c r="AC12" s="54"/>
      <c r="AE12" s="121" t="str">
        <f>+$A$26</f>
        <v>LOT 2:  Servei de bugaderia de peces de roba d’uniformitat</v>
      </c>
      <c r="AF12" s="136"/>
      <c r="AG12" s="139"/>
      <c r="AH12" s="54"/>
    </row>
    <row r="13" spans="1:34" s="16" customFormat="1" ht="17.25" thickBot="1" x14ac:dyDescent="0.3">
      <c r="G13" s="2"/>
      <c r="I13" s="1"/>
      <c r="J13" s="1"/>
      <c r="K13" s="121" t="e">
        <f>+$A$34</f>
        <v>#REF!</v>
      </c>
      <c r="L13" s="136"/>
      <c r="M13" s="139"/>
      <c r="N13" s="47"/>
      <c r="P13" s="121" t="e">
        <f>+$A$34</f>
        <v>#REF!</v>
      </c>
      <c r="Q13" s="136"/>
      <c r="R13" s="139"/>
      <c r="S13" s="47"/>
      <c r="U13" s="121" t="e">
        <f>+$A$34</f>
        <v>#REF!</v>
      </c>
      <c r="V13" s="136"/>
      <c r="W13" s="139"/>
      <c r="X13" s="47"/>
      <c r="Z13" s="121" t="e">
        <f>+$A$34</f>
        <v>#REF!</v>
      </c>
      <c r="AA13" s="136"/>
      <c r="AB13" s="139"/>
      <c r="AC13" s="47"/>
      <c r="AE13" s="121" t="e">
        <f>+$A$34</f>
        <v>#REF!</v>
      </c>
      <c r="AF13" s="136"/>
      <c r="AG13" s="139"/>
      <c r="AH13" s="47"/>
    </row>
    <row r="14" spans="1:34" x14ac:dyDescent="0.25">
      <c r="B14" s="3"/>
      <c r="C14" s="3"/>
      <c r="D14" s="3"/>
      <c r="E14" s="3"/>
      <c r="F14" s="3"/>
      <c r="H14" s="55" t="s">
        <v>13</v>
      </c>
      <c r="I14" s="95"/>
      <c r="J14" s="95"/>
      <c r="L14" s="5"/>
      <c r="M14" s="5"/>
      <c r="N14" s="2"/>
      <c r="O14" s="2"/>
      <c r="Q14" s="6"/>
      <c r="R14" s="6"/>
      <c r="S14" s="5"/>
      <c r="T14" s="5"/>
      <c r="U14" s="5"/>
      <c r="V14" s="18"/>
    </row>
    <row r="15" spans="1:34" s="20" customFormat="1" x14ac:dyDescent="0.25">
      <c r="A15" s="56"/>
      <c r="B15" s="57"/>
      <c r="C15" s="57"/>
      <c r="D15" s="57"/>
      <c r="E15" s="57"/>
      <c r="F15" s="57"/>
      <c r="G15" s="57"/>
      <c r="H15" s="57"/>
      <c r="I15" s="58"/>
      <c r="J15" s="57"/>
      <c r="K15" s="57"/>
      <c r="L15" s="59"/>
      <c r="M15" s="59"/>
      <c r="N15" s="60"/>
      <c r="O15" s="58"/>
      <c r="P15" s="19"/>
      <c r="Q15" s="19"/>
      <c r="T15" s="21"/>
    </row>
    <row r="16" spans="1:34" s="22" customFormat="1" ht="15.75" x14ac:dyDescent="0.25">
      <c r="A16" s="61" t="str">
        <f>+'Annex 4 QR  '!A26</f>
        <v>LOT 1: Servei de bugaderia de mantes</v>
      </c>
      <c r="B16" s="62"/>
      <c r="C16" s="62"/>
      <c r="D16" s="62"/>
      <c r="E16" s="62"/>
      <c r="F16" s="62"/>
      <c r="G16" s="62"/>
      <c r="H16" s="63"/>
      <c r="I16" s="63"/>
      <c r="J16" s="63"/>
      <c r="K16" s="63"/>
      <c r="L16" s="63"/>
      <c r="M16" s="63"/>
      <c r="N16" s="63"/>
      <c r="O16" s="62"/>
    </row>
    <row r="17" spans="1:35" s="22" customFormat="1" ht="12.75" x14ac:dyDescent="0.2">
      <c r="A17" s="64" t="str">
        <f>+'Annex 4 QR  '!A27</f>
        <v>Criteri d'adjudicació 1: Baixa econòmica</v>
      </c>
      <c r="B17" s="62"/>
      <c r="C17" s="62"/>
      <c r="D17" s="62"/>
      <c r="E17" s="62"/>
      <c r="F17" s="62"/>
      <c r="G17" s="62"/>
      <c r="H17" s="63"/>
      <c r="I17" s="63"/>
      <c r="J17" s="63"/>
      <c r="K17" s="63"/>
      <c r="L17" s="63"/>
      <c r="M17" s="63"/>
      <c r="N17" s="63"/>
      <c r="O17" s="62"/>
    </row>
    <row r="18" spans="1:35" s="22" customFormat="1" ht="13.5" thickBot="1" x14ac:dyDescent="0.25">
      <c r="A18" s="62"/>
      <c r="B18" s="74"/>
      <c r="C18" s="74"/>
      <c r="D18" s="75"/>
      <c r="E18" s="75"/>
      <c r="F18" s="75"/>
      <c r="G18" s="75"/>
      <c r="H18" s="75"/>
      <c r="I18" s="75"/>
      <c r="J18" s="63"/>
      <c r="K18" s="75"/>
      <c r="L18" s="75"/>
      <c r="M18" s="75"/>
      <c r="N18" s="75"/>
      <c r="O18" s="62"/>
      <c r="P18" s="75"/>
      <c r="Q18" s="75"/>
      <c r="R18" s="75"/>
      <c r="S18" s="75"/>
    </row>
    <row r="19" spans="1:35" s="22" customFormat="1" ht="63.75" x14ac:dyDescent="0.2">
      <c r="B19" s="78" t="str">
        <f>+'Annex 4 QR  '!B29</f>
        <v>Tipus</v>
      </c>
      <c r="C19" s="79" t="str">
        <f>+'Annex 4 QR  '!C29</f>
        <v>Unitats estimades Totals (A)</v>
      </c>
      <c r="D19" s="80" t="str">
        <f>+'Annex 4 QR  '!D29</f>
        <v>Preu unitari màxim de licitació     sense IVA</v>
      </c>
      <c r="E19" s="80" t="str">
        <f>+'Annex 4 QR  '!E29</f>
        <v>IVA 21%</v>
      </c>
      <c r="F19" s="80" t="str">
        <f>+'Annex 4 QR  '!F29</f>
        <v>Preu unitari màxim de licitació         amb IVA</v>
      </c>
      <c r="G19" s="80" t="str">
        <f>+'Annex 4 QR  '!G29</f>
        <v>Import total sense IVA</v>
      </c>
      <c r="H19" s="80" t="str">
        <f>+'Annex 4 QR  '!H29</f>
        <v>21% IVA</v>
      </c>
      <c r="I19" s="81" t="str">
        <f>+'Annex 4 QR  '!I29</f>
        <v>Import total amb IVA</v>
      </c>
      <c r="J19" s="89"/>
      <c r="K19" s="36" t="s">
        <v>20</v>
      </c>
      <c r="L19" s="37" t="s">
        <v>21</v>
      </c>
      <c r="M19" s="38" t="s">
        <v>14</v>
      </c>
      <c r="N19" s="42" t="s">
        <v>19</v>
      </c>
      <c r="O19" s="89"/>
      <c r="P19" s="36" t="s">
        <v>20</v>
      </c>
      <c r="Q19" s="37" t="s">
        <v>21</v>
      </c>
      <c r="R19" s="38" t="s">
        <v>14</v>
      </c>
      <c r="S19" s="42" t="s">
        <v>19</v>
      </c>
      <c r="T19" s="89"/>
      <c r="U19" s="36" t="s">
        <v>20</v>
      </c>
      <c r="V19" s="37" t="s">
        <v>21</v>
      </c>
      <c r="W19" s="38" t="s">
        <v>14</v>
      </c>
      <c r="X19" s="42" t="s">
        <v>19</v>
      </c>
      <c r="Y19" s="89"/>
      <c r="Z19" s="36" t="s">
        <v>20</v>
      </c>
      <c r="AA19" s="37" t="s">
        <v>21</v>
      </c>
      <c r="AB19" s="38" t="s">
        <v>14</v>
      </c>
      <c r="AC19" s="42" t="s">
        <v>19</v>
      </c>
      <c r="AD19" s="89"/>
      <c r="AE19" s="36" t="s">
        <v>20</v>
      </c>
      <c r="AF19" s="37" t="s">
        <v>21</v>
      </c>
      <c r="AG19" s="38" t="s">
        <v>14</v>
      </c>
      <c r="AH19" s="42" t="s">
        <v>19</v>
      </c>
      <c r="AI19" s="89"/>
    </row>
    <row r="20" spans="1:35" s="23" customFormat="1" ht="12.75" x14ac:dyDescent="0.2">
      <c r="A20" s="22"/>
      <c r="B20" s="82" t="str">
        <f>+'Annex 4 QR  '!B30</f>
        <v>Mantes (70 punts)</v>
      </c>
      <c r="C20" s="34">
        <f>+'Annex 4 QR  '!C30</f>
        <v>2050</v>
      </c>
      <c r="D20" s="35">
        <f>+'Annex 4 QR  '!D30</f>
        <v>12</v>
      </c>
      <c r="E20" s="52">
        <f>+'Annex 4 QR  '!E30</f>
        <v>2.52</v>
      </c>
      <c r="F20" s="35">
        <f>+'Annex 4 QR  '!F30</f>
        <v>14.52</v>
      </c>
      <c r="G20" s="44">
        <f>+'Annex 4 QR  '!G30</f>
        <v>24600</v>
      </c>
      <c r="H20" s="40">
        <f>+'Annex 4 QR  '!H30</f>
        <v>5166</v>
      </c>
      <c r="I20" s="83">
        <f>+'Annex 4 QR  '!I30</f>
        <v>29766</v>
      </c>
      <c r="J20" s="89"/>
      <c r="K20" s="39"/>
      <c r="L20" s="41">
        <f>$C20*K20</f>
        <v>0</v>
      </c>
      <c r="M20" s="41">
        <f>L20*0.21</f>
        <v>0</v>
      </c>
      <c r="N20" s="43">
        <f>L20+M20</f>
        <v>0</v>
      </c>
      <c r="O20" s="89"/>
      <c r="P20" s="39"/>
      <c r="Q20" s="41">
        <f t="shared" ref="Q20:AF22" si="0">$C20*P20</f>
        <v>0</v>
      </c>
      <c r="R20" s="41">
        <f t="shared" ref="R20" si="1">Q20*0.21</f>
        <v>0</v>
      </c>
      <c r="S20" s="43">
        <f t="shared" ref="S20:S22" si="2">Q20+R20</f>
        <v>0</v>
      </c>
      <c r="T20" s="89"/>
      <c r="U20" s="39"/>
      <c r="V20" s="41">
        <f t="shared" ref="V20" si="3">$C20*U20</f>
        <v>0</v>
      </c>
      <c r="W20" s="41">
        <f t="shared" ref="W20" si="4">V20*0.21</f>
        <v>0</v>
      </c>
      <c r="X20" s="43">
        <f t="shared" ref="X20:X22" si="5">V20+W20</f>
        <v>0</v>
      </c>
      <c r="Y20" s="89"/>
      <c r="Z20" s="39"/>
      <c r="AA20" s="41">
        <f t="shared" ref="AA20" si="6">$C20*Z20</f>
        <v>0</v>
      </c>
      <c r="AB20" s="41">
        <f t="shared" ref="AB20" si="7">AA20*0.21</f>
        <v>0</v>
      </c>
      <c r="AC20" s="43">
        <f t="shared" ref="AC20:AC22" si="8">AA20+AB20</f>
        <v>0</v>
      </c>
      <c r="AD20" s="89"/>
      <c r="AE20" s="39"/>
      <c r="AF20" s="41">
        <f t="shared" ref="AF20" si="9">$C20*AE20</f>
        <v>0</v>
      </c>
      <c r="AG20" s="41">
        <f t="shared" ref="AG20" si="10">AF20*0.21</f>
        <v>0</v>
      </c>
      <c r="AH20" s="43">
        <f t="shared" ref="AH20:AH22" si="11">AF20+AG20</f>
        <v>0</v>
      </c>
      <c r="AI20" s="89"/>
    </row>
    <row r="21" spans="1:35" s="23" customFormat="1" ht="12.75" x14ac:dyDescent="0.2">
      <c r="A21" s="22"/>
      <c r="B21" s="82" t="e">
        <f>+'Annex 4 QR  '!#REF!</f>
        <v>#REF!</v>
      </c>
      <c r="C21" s="34" t="e">
        <f>+'Annex 4 QR  '!#REF!</f>
        <v>#REF!</v>
      </c>
      <c r="D21" s="35" t="e">
        <f>+'Annex 4 QR  '!#REF!</f>
        <v>#REF!</v>
      </c>
      <c r="E21" s="35" t="e">
        <f>+'Annex 4 QR  '!#REF!</f>
        <v>#REF!</v>
      </c>
      <c r="F21" s="35" t="e">
        <f>+'Annex 4 QR  '!#REF!</f>
        <v>#REF!</v>
      </c>
      <c r="G21" s="44" t="e">
        <f>+'Annex 4 QR  '!#REF!</f>
        <v>#REF!</v>
      </c>
      <c r="H21" s="40" t="e">
        <f>+'Annex 4 QR  '!#REF!</f>
        <v>#REF!</v>
      </c>
      <c r="I21" s="83" t="e">
        <f>+'Annex 4 QR  '!#REF!</f>
        <v>#REF!</v>
      </c>
      <c r="J21" s="89"/>
      <c r="K21" s="39"/>
      <c r="L21" s="41" t="e">
        <f t="shared" ref="L21:L22" si="12">$C21*K21</f>
        <v>#REF!</v>
      </c>
      <c r="M21" s="41" t="e">
        <f>L21*0.21</f>
        <v>#REF!</v>
      </c>
      <c r="N21" s="43" t="e">
        <f>L21+M21</f>
        <v>#REF!</v>
      </c>
      <c r="O21" s="89"/>
      <c r="P21" s="39"/>
      <c r="Q21" s="41" t="e">
        <f t="shared" si="0"/>
        <v>#REF!</v>
      </c>
      <c r="R21" s="41" t="e">
        <f t="shared" ref="R21" si="13">Q21*0.21</f>
        <v>#REF!</v>
      </c>
      <c r="S21" s="43" t="e">
        <f t="shared" si="2"/>
        <v>#REF!</v>
      </c>
      <c r="T21" s="89"/>
      <c r="U21" s="39"/>
      <c r="V21" s="41" t="e">
        <f t="shared" si="0"/>
        <v>#REF!</v>
      </c>
      <c r="W21" s="41" t="e">
        <f t="shared" ref="W21" si="14">V21*0.21</f>
        <v>#REF!</v>
      </c>
      <c r="X21" s="43" t="e">
        <f t="shared" si="5"/>
        <v>#REF!</v>
      </c>
      <c r="Y21" s="89"/>
      <c r="Z21" s="39"/>
      <c r="AA21" s="41" t="e">
        <f t="shared" si="0"/>
        <v>#REF!</v>
      </c>
      <c r="AB21" s="41" t="e">
        <f t="shared" ref="AB21" si="15">AA21*0.21</f>
        <v>#REF!</v>
      </c>
      <c r="AC21" s="43" t="e">
        <f t="shared" si="8"/>
        <v>#REF!</v>
      </c>
      <c r="AD21" s="89"/>
      <c r="AE21" s="39"/>
      <c r="AF21" s="41" t="e">
        <f t="shared" si="0"/>
        <v>#REF!</v>
      </c>
      <c r="AG21" s="41" t="e">
        <f t="shared" ref="AG21" si="16">AF21*0.21</f>
        <v>#REF!</v>
      </c>
      <c r="AH21" s="43" t="e">
        <f t="shared" si="11"/>
        <v>#REF!</v>
      </c>
      <c r="AI21" s="89"/>
    </row>
    <row r="22" spans="1:35" s="23" customFormat="1" ht="12.75" x14ac:dyDescent="0.2">
      <c r="A22" s="22"/>
      <c r="B22" s="82" t="e">
        <f>+'Annex 4 QR  '!#REF!</f>
        <v>#REF!</v>
      </c>
      <c r="C22" s="34" t="e">
        <f>+'Annex 4 QR  '!#REF!</f>
        <v>#REF!</v>
      </c>
      <c r="D22" s="35" t="e">
        <f>+'Annex 4 QR  '!#REF!</f>
        <v>#REF!</v>
      </c>
      <c r="E22" s="35" t="e">
        <f>+'Annex 4 QR  '!#REF!</f>
        <v>#REF!</v>
      </c>
      <c r="F22" s="35" t="e">
        <f>+'Annex 4 QR  '!#REF!</f>
        <v>#REF!</v>
      </c>
      <c r="G22" s="44" t="e">
        <f>+'Annex 4 QR  '!#REF!</f>
        <v>#REF!</v>
      </c>
      <c r="H22" s="40" t="e">
        <f>+'Annex 4 QR  '!#REF!</f>
        <v>#REF!</v>
      </c>
      <c r="I22" s="83" t="e">
        <f>+'Annex 4 QR  '!#REF!</f>
        <v>#REF!</v>
      </c>
      <c r="J22" s="89"/>
      <c r="K22" s="39"/>
      <c r="L22" s="41" t="e">
        <f t="shared" si="12"/>
        <v>#REF!</v>
      </c>
      <c r="M22" s="41" t="e">
        <f>L22*0.21</f>
        <v>#REF!</v>
      </c>
      <c r="N22" s="43" t="e">
        <f>L22+M22</f>
        <v>#REF!</v>
      </c>
      <c r="O22" s="89"/>
      <c r="P22" s="39"/>
      <c r="Q22" s="41" t="e">
        <f t="shared" si="0"/>
        <v>#REF!</v>
      </c>
      <c r="R22" s="41" t="e">
        <f t="shared" ref="R22" si="17">Q22*0.21</f>
        <v>#REF!</v>
      </c>
      <c r="S22" s="43" t="e">
        <f t="shared" si="2"/>
        <v>#REF!</v>
      </c>
      <c r="T22" s="89"/>
      <c r="U22" s="39"/>
      <c r="V22" s="41" t="e">
        <f t="shared" si="0"/>
        <v>#REF!</v>
      </c>
      <c r="W22" s="41" t="e">
        <f t="shared" ref="W22" si="18">V22*0.21</f>
        <v>#REF!</v>
      </c>
      <c r="X22" s="43" t="e">
        <f t="shared" si="5"/>
        <v>#REF!</v>
      </c>
      <c r="Y22" s="89"/>
      <c r="Z22" s="39"/>
      <c r="AA22" s="41" t="e">
        <f t="shared" si="0"/>
        <v>#REF!</v>
      </c>
      <c r="AB22" s="41" t="e">
        <f t="shared" ref="AB22" si="19">AA22*0.21</f>
        <v>#REF!</v>
      </c>
      <c r="AC22" s="43" t="e">
        <f t="shared" si="8"/>
        <v>#REF!</v>
      </c>
      <c r="AD22" s="89"/>
      <c r="AE22" s="39"/>
      <c r="AF22" s="41" t="e">
        <f t="shared" si="0"/>
        <v>#REF!</v>
      </c>
      <c r="AG22" s="41" t="e">
        <f t="shared" ref="AG22" si="20">AF22*0.21</f>
        <v>#REF!</v>
      </c>
      <c r="AH22" s="43" t="e">
        <f t="shared" si="11"/>
        <v>#REF!</v>
      </c>
      <c r="AI22" s="89"/>
    </row>
    <row r="23" spans="1:35" s="23" customFormat="1" ht="26.25" thickBot="1" x14ac:dyDescent="0.25">
      <c r="A23" s="22"/>
      <c r="B23" s="84" t="str">
        <f>+'Annex 4 QR  '!B31</f>
        <v>Import total</v>
      </c>
      <c r="C23" s="85">
        <f>+'Annex 4 QR  '!C31</f>
        <v>0</v>
      </c>
      <c r="D23" s="85">
        <f>+'Annex 4 QR  '!D31</f>
        <v>0</v>
      </c>
      <c r="E23" s="85">
        <f>+'Annex 4 QR  '!E31</f>
        <v>0</v>
      </c>
      <c r="F23" s="86">
        <f>+'Annex 4 QR  '!F31</f>
        <v>0</v>
      </c>
      <c r="G23" s="87">
        <f>+'Annex 4 QR  '!G31</f>
        <v>24600</v>
      </c>
      <c r="H23" s="87">
        <f>+'Annex 4 QR  '!H31</f>
        <v>5166</v>
      </c>
      <c r="I23" s="88">
        <f>+'Annex 4 QR  '!I31</f>
        <v>29766</v>
      </c>
      <c r="J23" s="89"/>
      <c r="K23" s="49" t="s">
        <v>22</v>
      </c>
      <c r="L23" s="93" t="e">
        <f>SUM(L20:L22)</f>
        <v>#REF!</v>
      </c>
      <c r="M23" s="93" t="e">
        <f>SUM(M20:M22)</f>
        <v>#REF!</v>
      </c>
      <c r="N23" s="94" t="e">
        <f>SUM(N20:N22)</f>
        <v>#REF!</v>
      </c>
      <c r="O23" s="89"/>
      <c r="P23" s="49" t="s">
        <v>22</v>
      </c>
      <c r="Q23" s="93" t="e">
        <f t="shared" ref="Q23:S23" si="21">SUM(Q20:Q22)</f>
        <v>#REF!</v>
      </c>
      <c r="R23" s="93" t="e">
        <f t="shared" si="21"/>
        <v>#REF!</v>
      </c>
      <c r="S23" s="94" t="e">
        <f t="shared" si="21"/>
        <v>#REF!</v>
      </c>
      <c r="T23" s="89"/>
      <c r="U23" s="49" t="s">
        <v>22</v>
      </c>
      <c r="V23" s="93" t="e">
        <f t="shared" ref="V23:X23" si="22">SUM(V20:V22)</f>
        <v>#REF!</v>
      </c>
      <c r="W23" s="93" t="e">
        <f t="shared" si="22"/>
        <v>#REF!</v>
      </c>
      <c r="X23" s="94" t="e">
        <f t="shared" si="22"/>
        <v>#REF!</v>
      </c>
      <c r="Y23" s="89"/>
      <c r="Z23" s="49" t="s">
        <v>22</v>
      </c>
      <c r="AA23" s="93" t="e">
        <f t="shared" ref="AA23:AC23" si="23">SUM(AA20:AA22)</f>
        <v>#REF!</v>
      </c>
      <c r="AB23" s="93" t="e">
        <f t="shared" si="23"/>
        <v>#REF!</v>
      </c>
      <c r="AC23" s="94" t="e">
        <f t="shared" si="23"/>
        <v>#REF!</v>
      </c>
      <c r="AD23" s="89"/>
      <c r="AE23" s="49" t="s">
        <v>22</v>
      </c>
      <c r="AF23" s="93" t="e">
        <f t="shared" ref="AF23:AH23" si="24">SUM(AF20:AF22)</f>
        <v>#REF!</v>
      </c>
      <c r="AG23" s="93" t="e">
        <f t="shared" si="24"/>
        <v>#REF!</v>
      </c>
      <c r="AH23" s="94" t="e">
        <f t="shared" si="24"/>
        <v>#REF!</v>
      </c>
      <c r="AI23" s="89"/>
    </row>
    <row r="24" spans="1:35" s="22" customFormat="1" ht="12.75" x14ac:dyDescent="0.2">
      <c r="A24" s="62"/>
      <c r="B24" s="76"/>
      <c r="C24" s="76"/>
      <c r="D24" s="76"/>
      <c r="E24" s="76"/>
      <c r="F24" s="76"/>
      <c r="G24" s="76"/>
      <c r="H24" s="77"/>
      <c r="I24" s="77"/>
      <c r="J24" s="68"/>
      <c r="K24" s="76"/>
      <c r="L24" s="90"/>
      <c r="M24" s="91"/>
      <c r="N24" s="92"/>
      <c r="O24" s="68"/>
      <c r="P24" s="76"/>
      <c r="Q24" s="90"/>
      <c r="R24" s="91"/>
      <c r="S24" s="92"/>
      <c r="T24" s="68"/>
      <c r="U24" s="76"/>
      <c r="V24" s="90"/>
      <c r="W24" s="91"/>
      <c r="X24" s="92"/>
      <c r="Y24" s="68"/>
      <c r="Z24" s="76"/>
      <c r="AA24" s="90"/>
      <c r="AB24" s="91"/>
      <c r="AC24" s="92"/>
      <c r="AD24" s="68"/>
      <c r="AE24" s="76"/>
      <c r="AF24" s="90"/>
      <c r="AG24" s="91"/>
      <c r="AH24" s="92"/>
      <c r="AI24" s="68"/>
    </row>
    <row r="25" spans="1:35" x14ac:dyDescent="0.25">
      <c r="A25" s="62"/>
      <c r="B25" s="66"/>
      <c r="C25" s="66"/>
      <c r="D25" s="66"/>
      <c r="E25" s="66"/>
      <c r="F25" s="66"/>
      <c r="G25" s="66"/>
      <c r="H25" s="57"/>
      <c r="I25" s="57"/>
      <c r="J25" s="58"/>
      <c r="K25" s="58"/>
      <c r="L25" s="71"/>
      <c r="M25" s="71"/>
      <c r="N25" s="58"/>
      <c r="O25" s="58"/>
      <c r="P25" s="58"/>
      <c r="Q25" s="71"/>
      <c r="R25" s="71"/>
      <c r="S25" s="58"/>
      <c r="T25" s="58"/>
      <c r="U25" s="58"/>
      <c r="V25" s="71"/>
      <c r="W25" s="71"/>
      <c r="X25" s="58"/>
      <c r="Y25" s="58"/>
      <c r="Z25" s="58"/>
      <c r="AA25" s="71"/>
      <c r="AB25" s="71"/>
      <c r="AC25" s="58"/>
      <c r="AD25" s="58"/>
      <c r="AE25" s="58"/>
      <c r="AF25" s="71"/>
      <c r="AG25" s="71"/>
      <c r="AH25" s="58"/>
      <c r="AI25" s="58"/>
    </row>
    <row r="26" spans="1:35" s="22" customFormat="1" ht="15.75" x14ac:dyDescent="0.25">
      <c r="A26" s="61" t="str">
        <f>+'Annex 4 QR  '!A52</f>
        <v>LOT 2:  Servei de bugaderia de peces de roba d’uniformitat</v>
      </c>
      <c r="B26" s="62"/>
      <c r="C26" s="62"/>
      <c r="D26" s="62"/>
      <c r="E26" s="62"/>
      <c r="F26" s="62"/>
      <c r="G26" s="62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</row>
    <row r="27" spans="1:35" s="22" customFormat="1" ht="12.75" x14ac:dyDescent="0.2">
      <c r="A27" s="64" t="str">
        <f>+'Annex 4 QR  '!A53</f>
        <v>Criteri d'adjudicació 1: Baixa econòmica</v>
      </c>
      <c r="B27" s="62"/>
      <c r="C27" s="62"/>
      <c r="D27" s="62"/>
      <c r="E27" s="62"/>
      <c r="F27" s="62"/>
      <c r="G27" s="62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</row>
    <row r="28" spans="1:35" s="22" customFormat="1" ht="13.5" thickBot="1" x14ac:dyDescent="0.25">
      <c r="A28" s="62"/>
      <c r="B28" s="74"/>
      <c r="C28" s="74"/>
      <c r="D28" s="75"/>
      <c r="E28" s="75"/>
      <c r="F28" s="75"/>
      <c r="G28" s="75"/>
      <c r="H28" s="75"/>
      <c r="I28" s="75"/>
      <c r="J28" s="63"/>
      <c r="K28" s="75"/>
      <c r="L28" s="75"/>
      <c r="M28" s="75"/>
      <c r="N28" s="75"/>
      <c r="O28" s="63"/>
      <c r="P28" s="75"/>
      <c r="Q28" s="75"/>
      <c r="R28" s="75"/>
      <c r="S28" s="75"/>
      <c r="T28" s="63"/>
      <c r="U28" s="75"/>
      <c r="V28" s="75"/>
      <c r="W28" s="75"/>
      <c r="X28" s="75"/>
      <c r="Y28" s="63"/>
      <c r="Z28" s="75"/>
      <c r="AA28" s="75"/>
      <c r="AB28" s="75"/>
      <c r="AC28" s="75"/>
      <c r="AD28" s="63"/>
      <c r="AE28" s="75"/>
      <c r="AF28" s="75"/>
      <c r="AG28" s="75"/>
      <c r="AH28" s="75"/>
      <c r="AI28" s="63"/>
    </row>
    <row r="29" spans="1:35" s="22" customFormat="1" ht="63.75" x14ac:dyDescent="0.2">
      <c r="B29" s="78" t="str">
        <f>+'Annex 4 QR  '!B55</f>
        <v>Tipus</v>
      </c>
      <c r="C29" s="79" t="str">
        <f>+'Annex 4 QR  '!C55</f>
        <v>Unitats estimades Totals (A)</v>
      </c>
      <c r="D29" s="80" t="str">
        <f>+'Annex 4 QR  '!D55</f>
        <v>Preu unitari màxim de licitació     sense IVA</v>
      </c>
      <c r="E29" s="80" t="str">
        <f>+'Annex 4 QR  '!E55</f>
        <v>IVA 21%</v>
      </c>
      <c r="F29" s="80" t="str">
        <f>+'Annex 4 QR  '!F55</f>
        <v>Preu unitari màxim de licitació         amb IVA</v>
      </c>
      <c r="G29" s="80" t="str">
        <f>+'Annex 4 QR  '!G55</f>
        <v>Import total sense IVA</v>
      </c>
      <c r="H29" s="80" t="str">
        <f>+'Annex 4 QR  '!H55</f>
        <v>21% IVA</v>
      </c>
      <c r="I29" s="81" t="str">
        <f>+'Annex 4 QR  '!I55</f>
        <v>Import total amb IVA</v>
      </c>
      <c r="J29" s="27"/>
      <c r="K29" s="36" t="s">
        <v>20</v>
      </c>
      <c r="L29" s="37" t="s">
        <v>21</v>
      </c>
      <c r="M29" s="38" t="s">
        <v>14</v>
      </c>
      <c r="N29" s="42" t="s">
        <v>19</v>
      </c>
      <c r="O29" s="27"/>
      <c r="P29" s="36" t="s">
        <v>20</v>
      </c>
      <c r="Q29" s="37" t="s">
        <v>21</v>
      </c>
      <c r="R29" s="38" t="s">
        <v>14</v>
      </c>
      <c r="S29" s="42" t="s">
        <v>19</v>
      </c>
      <c r="T29" s="27"/>
      <c r="U29" s="36" t="s">
        <v>20</v>
      </c>
      <c r="V29" s="37" t="s">
        <v>21</v>
      </c>
      <c r="W29" s="38" t="s">
        <v>14</v>
      </c>
      <c r="X29" s="42" t="s">
        <v>19</v>
      </c>
      <c r="Y29" s="27"/>
      <c r="Z29" s="36" t="s">
        <v>20</v>
      </c>
      <c r="AA29" s="37" t="s">
        <v>21</v>
      </c>
      <c r="AB29" s="38" t="s">
        <v>14</v>
      </c>
      <c r="AC29" s="42" t="s">
        <v>19</v>
      </c>
      <c r="AD29" s="27"/>
      <c r="AE29" s="36" t="s">
        <v>20</v>
      </c>
      <c r="AF29" s="37" t="s">
        <v>21</v>
      </c>
      <c r="AG29" s="38" t="s">
        <v>14</v>
      </c>
      <c r="AH29" s="42" t="s">
        <v>19</v>
      </c>
      <c r="AI29" s="27"/>
    </row>
    <row r="30" spans="1:35" s="23" customFormat="1" ht="38.25" x14ac:dyDescent="0.2">
      <c r="A30" s="22"/>
      <c r="B30" s="82" t="str">
        <f>+'Annex 4 QR  '!B58</f>
        <v>Pantaló de representació
(20 punts)</v>
      </c>
      <c r="C30" s="34">
        <f>+'Annex 4 QR  '!C58</f>
        <v>135</v>
      </c>
      <c r="D30" s="35">
        <f>+'Annex 4 QR  '!D58</f>
        <v>15</v>
      </c>
      <c r="E30" s="52">
        <f>+'Annex 4 QR  '!E58</f>
        <v>3.15</v>
      </c>
      <c r="F30" s="35">
        <f>+'Annex 4 QR  '!F58</f>
        <v>18.149999999999999</v>
      </c>
      <c r="G30" s="44">
        <f>+'Annex 4 QR  '!G58</f>
        <v>2025</v>
      </c>
      <c r="H30" s="40">
        <f>+'Annex 4 QR  '!H58</f>
        <v>425.25</v>
      </c>
      <c r="I30" s="83">
        <f>+'Annex 4 QR  '!I58</f>
        <v>2450.25</v>
      </c>
      <c r="J30" s="72"/>
      <c r="K30" s="39"/>
      <c r="L30" s="41">
        <f t="shared" ref="L30" si="25">$C30*K30</f>
        <v>0</v>
      </c>
      <c r="M30" s="41">
        <f>L30*0.21</f>
        <v>0</v>
      </c>
      <c r="N30" s="43">
        <f>L30+M30</f>
        <v>0</v>
      </c>
      <c r="O30" s="72"/>
      <c r="P30" s="39"/>
      <c r="Q30" s="41">
        <f t="shared" ref="Q30:AF30" si="26">$C30*P30</f>
        <v>0</v>
      </c>
      <c r="R30" s="41">
        <f t="shared" ref="R30" si="27">Q30*0.21</f>
        <v>0</v>
      </c>
      <c r="S30" s="43">
        <f t="shared" ref="S30" si="28">Q30+R30</f>
        <v>0</v>
      </c>
      <c r="T30" s="72"/>
      <c r="U30" s="39"/>
      <c r="V30" s="41">
        <f t="shared" si="26"/>
        <v>0</v>
      </c>
      <c r="W30" s="41">
        <f t="shared" ref="W30" si="29">V30*0.21</f>
        <v>0</v>
      </c>
      <c r="X30" s="43">
        <f t="shared" ref="X30" si="30">V30+W30</f>
        <v>0</v>
      </c>
      <c r="Y30" s="72"/>
      <c r="Z30" s="39"/>
      <c r="AA30" s="41">
        <f t="shared" si="26"/>
        <v>0</v>
      </c>
      <c r="AB30" s="41">
        <f t="shared" ref="AB30" si="31">AA30*0.21</f>
        <v>0</v>
      </c>
      <c r="AC30" s="43">
        <f t="shared" ref="AC30" si="32">AA30+AB30</f>
        <v>0</v>
      </c>
      <c r="AD30" s="72"/>
      <c r="AE30" s="39"/>
      <c r="AF30" s="41">
        <f t="shared" si="26"/>
        <v>0</v>
      </c>
      <c r="AG30" s="41">
        <f t="shared" ref="AG30" si="33">AF30*0.21</f>
        <v>0</v>
      </c>
      <c r="AH30" s="43">
        <f t="shared" ref="AH30" si="34">AF30+AG30</f>
        <v>0</v>
      </c>
      <c r="AI30" s="72"/>
    </row>
    <row r="31" spans="1:35" s="23" customFormat="1" ht="26.25" thickBot="1" x14ac:dyDescent="0.25">
      <c r="A31" s="22"/>
      <c r="B31" s="84" t="str">
        <f>+'Annex 4 QR  '!B59</f>
        <v>Import total</v>
      </c>
      <c r="C31" s="85">
        <f>+'Annex 4 QR  '!C59</f>
        <v>0</v>
      </c>
      <c r="D31" s="85">
        <f>+'Annex 4 QR  '!D59</f>
        <v>0</v>
      </c>
      <c r="E31" s="85">
        <f>+'Annex 4 QR  '!E59</f>
        <v>0</v>
      </c>
      <c r="F31" s="86">
        <f>+'Annex 4 QR  '!F59</f>
        <v>0</v>
      </c>
      <c r="G31" s="87">
        <f>+'Annex 4 QR  '!G59</f>
        <v>8100</v>
      </c>
      <c r="H31" s="87">
        <f>+'Annex 4 QR  '!H59</f>
        <v>1701</v>
      </c>
      <c r="I31" s="88">
        <f>+'Annex 4 QR  '!I59</f>
        <v>9801</v>
      </c>
      <c r="J31" s="27"/>
      <c r="K31" s="49" t="s">
        <v>22</v>
      </c>
      <c r="L31" s="93">
        <f>SUM(L30:L30)</f>
        <v>0</v>
      </c>
      <c r="M31" s="93">
        <f>SUM(M30:M30)</f>
        <v>0</v>
      </c>
      <c r="N31" s="94">
        <f>SUM(N30:N30)</f>
        <v>0</v>
      </c>
      <c r="O31" s="27"/>
      <c r="P31" s="49" t="s">
        <v>22</v>
      </c>
      <c r="Q31" s="93">
        <f t="shared" ref="Q31:S31" si="35">SUM(Q30:Q30)</f>
        <v>0</v>
      </c>
      <c r="R31" s="93">
        <f t="shared" si="35"/>
        <v>0</v>
      </c>
      <c r="S31" s="94">
        <f t="shared" si="35"/>
        <v>0</v>
      </c>
      <c r="T31" s="27"/>
      <c r="U31" s="49" t="s">
        <v>22</v>
      </c>
      <c r="V31" s="93">
        <f t="shared" ref="V31:X31" si="36">SUM(V30:V30)</f>
        <v>0</v>
      </c>
      <c r="W31" s="93">
        <f t="shared" si="36"/>
        <v>0</v>
      </c>
      <c r="X31" s="94">
        <f t="shared" si="36"/>
        <v>0</v>
      </c>
      <c r="Y31" s="27"/>
      <c r="Z31" s="49" t="s">
        <v>22</v>
      </c>
      <c r="AA31" s="93">
        <f t="shared" ref="AA31:AC31" si="37">SUM(AA30:AA30)</f>
        <v>0</v>
      </c>
      <c r="AB31" s="93">
        <f t="shared" si="37"/>
        <v>0</v>
      </c>
      <c r="AC31" s="94">
        <f t="shared" si="37"/>
        <v>0</v>
      </c>
      <c r="AD31" s="27"/>
      <c r="AE31" s="49" t="s">
        <v>22</v>
      </c>
      <c r="AF31" s="93">
        <f t="shared" ref="AF31:AH31" si="38">SUM(AF30:AF30)</f>
        <v>0</v>
      </c>
      <c r="AG31" s="93">
        <f t="shared" si="38"/>
        <v>0</v>
      </c>
      <c r="AH31" s="94">
        <f t="shared" si="38"/>
        <v>0</v>
      </c>
      <c r="AI31" s="27"/>
    </row>
    <row r="32" spans="1:35" s="22" customFormat="1" ht="12.75" x14ac:dyDescent="0.2">
      <c r="A32" s="62"/>
      <c r="B32" s="76"/>
      <c r="C32" s="76"/>
      <c r="D32" s="76"/>
      <c r="E32" s="76"/>
      <c r="F32" s="76"/>
      <c r="G32" s="76"/>
      <c r="H32" s="77"/>
      <c r="I32" s="77"/>
      <c r="J32" s="68"/>
      <c r="K32" s="76"/>
      <c r="L32" s="90"/>
      <c r="M32" s="91"/>
      <c r="N32" s="92"/>
      <c r="O32" s="68"/>
      <c r="P32" s="76"/>
      <c r="Q32" s="90"/>
      <c r="R32" s="91"/>
      <c r="S32" s="92"/>
      <c r="T32" s="68"/>
      <c r="U32" s="76"/>
      <c r="V32" s="90"/>
      <c r="W32" s="91"/>
      <c r="X32" s="92"/>
      <c r="Y32" s="68"/>
      <c r="Z32" s="76"/>
      <c r="AA32" s="90"/>
      <c r="AB32" s="91"/>
      <c r="AC32" s="92"/>
      <c r="AD32" s="68"/>
      <c r="AE32" s="76"/>
      <c r="AF32" s="90"/>
      <c r="AG32" s="91"/>
      <c r="AH32" s="92"/>
      <c r="AI32" s="68"/>
    </row>
    <row r="33" spans="1:35" x14ac:dyDescent="0.25">
      <c r="A33" s="62"/>
      <c r="B33" s="73"/>
      <c r="C33" s="73"/>
      <c r="D33" s="73"/>
      <c r="E33" s="73"/>
      <c r="F33" s="73"/>
      <c r="G33" s="73"/>
      <c r="H33" s="57"/>
      <c r="I33" s="57"/>
      <c r="J33" s="58"/>
      <c r="K33" s="58"/>
      <c r="L33" s="71"/>
      <c r="M33" s="71"/>
      <c r="N33" s="58"/>
      <c r="O33" s="58"/>
      <c r="P33" s="58"/>
      <c r="Q33" s="71"/>
      <c r="R33" s="71"/>
      <c r="S33" s="58"/>
      <c r="T33" s="58"/>
      <c r="U33" s="58"/>
      <c r="V33" s="71"/>
      <c r="W33" s="71"/>
      <c r="X33" s="58"/>
      <c r="Y33" s="58"/>
      <c r="Z33" s="58"/>
      <c r="AA33" s="71"/>
      <c r="AB33" s="71"/>
      <c r="AC33" s="58"/>
      <c r="AD33" s="58"/>
      <c r="AE33" s="58"/>
      <c r="AF33" s="71"/>
      <c r="AG33" s="71"/>
      <c r="AH33" s="58"/>
      <c r="AI33" s="58"/>
    </row>
    <row r="34" spans="1:35" s="22" customFormat="1" ht="15.75" x14ac:dyDescent="0.25">
      <c r="A34" s="61" t="e">
        <f>+'Annex 4 QR  '!#REF!</f>
        <v>#REF!</v>
      </c>
      <c r="B34" s="62"/>
      <c r="C34" s="62"/>
      <c r="D34" s="62"/>
      <c r="E34" s="62"/>
      <c r="F34" s="62"/>
      <c r="G34" s="62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</row>
    <row r="35" spans="1:35" s="22" customFormat="1" ht="12.75" x14ac:dyDescent="0.2">
      <c r="A35" s="64" t="e">
        <f>+'Annex 4 QR  '!#REF!</f>
        <v>#REF!</v>
      </c>
      <c r="B35" s="62"/>
      <c r="C35" s="62"/>
      <c r="D35" s="62"/>
      <c r="E35" s="62"/>
      <c r="F35" s="62"/>
      <c r="G35" s="62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</row>
    <row r="36" spans="1:35" s="22" customFormat="1" ht="13.5" thickBot="1" x14ac:dyDescent="0.25">
      <c r="A36" s="62"/>
      <c r="B36" s="65"/>
      <c r="C36" s="65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</row>
    <row r="37" spans="1:35" s="22" customFormat="1" ht="58.5" x14ac:dyDescent="0.2">
      <c r="A37" s="62"/>
      <c r="B37" s="78" t="e">
        <f>+'Annex 4 QR  '!#REF!</f>
        <v>#REF!</v>
      </c>
      <c r="C37" s="79" t="e">
        <f>+'Annex 4 QR  '!#REF!</f>
        <v>#REF!</v>
      </c>
      <c r="D37" s="80" t="e">
        <f>+'Annex 4 QR  '!#REF!</f>
        <v>#REF!</v>
      </c>
      <c r="E37" s="80" t="e">
        <f>+'Annex 4 QR  '!#REF!</f>
        <v>#REF!</v>
      </c>
      <c r="F37" s="80" t="e">
        <f>+'Annex 4 QR  '!#REF!</f>
        <v>#REF!</v>
      </c>
      <c r="G37" s="80" t="e">
        <f>+'Annex 4 QR  '!#REF!</f>
        <v>#REF!</v>
      </c>
      <c r="H37" s="80" t="e">
        <f>+'Annex 4 QR  '!#REF!</f>
        <v>#REF!</v>
      </c>
      <c r="I37" s="81" t="e">
        <f>+'Annex 4 QR  '!#REF!</f>
        <v>#REF!</v>
      </c>
      <c r="J37" s="72"/>
      <c r="K37" s="36" t="s">
        <v>20</v>
      </c>
      <c r="L37" s="37" t="s">
        <v>21</v>
      </c>
      <c r="M37" s="38" t="s">
        <v>14</v>
      </c>
      <c r="N37" s="42" t="s">
        <v>19</v>
      </c>
      <c r="O37" s="72"/>
      <c r="P37" s="36" t="s">
        <v>20</v>
      </c>
      <c r="Q37" s="37" t="s">
        <v>21</v>
      </c>
      <c r="R37" s="38" t="s">
        <v>14</v>
      </c>
      <c r="S37" s="42" t="s">
        <v>19</v>
      </c>
      <c r="T37" s="72"/>
      <c r="U37" s="36" t="s">
        <v>20</v>
      </c>
      <c r="V37" s="37" t="s">
        <v>21</v>
      </c>
      <c r="W37" s="38" t="s">
        <v>14</v>
      </c>
      <c r="X37" s="42" t="s">
        <v>19</v>
      </c>
      <c r="Y37" s="72"/>
      <c r="Z37" s="36" t="s">
        <v>20</v>
      </c>
      <c r="AA37" s="37" t="s">
        <v>21</v>
      </c>
      <c r="AB37" s="38" t="s">
        <v>14</v>
      </c>
      <c r="AC37" s="42" t="s">
        <v>19</v>
      </c>
      <c r="AD37" s="72"/>
      <c r="AE37" s="36" t="s">
        <v>20</v>
      </c>
      <c r="AF37" s="37" t="s">
        <v>21</v>
      </c>
      <c r="AG37" s="38" t="s">
        <v>14</v>
      </c>
      <c r="AH37" s="42" t="s">
        <v>19</v>
      </c>
      <c r="AI37" s="72"/>
    </row>
    <row r="38" spans="1:35" s="23" customFormat="1" ht="12.75" x14ac:dyDescent="0.2">
      <c r="A38" s="62"/>
      <c r="B38" s="82" t="e">
        <f>+'Annex 4 QR  '!#REF!</f>
        <v>#REF!</v>
      </c>
      <c r="C38" s="34" t="e">
        <f>+'Annex 4 QR  '!#REF!</f>
        <v>#REF!</v>
      </c>
      <c r="D38" s="35" t="e">
        <f>+'Annex 4 QR  '!#REF!</f>
        <v>#REF!</v>
      </c>
      <c r="E38" s="52" t="e">
        <f>+'Annex 4 QR  '!#REF!</f>
        <v>#REF!</v>
      </c>
      <c r="F38" s="35" t="e">
        <f>+'Annex 4 QR  '!#REF!</f>
        <v>#REF!</v>
      </c>
      <c r="G38" s="44" t="e">
        <f>+'Annex 4 QR  '!#REF!</f>
        <v>#REF!</v>
      </c>
      <c r="H38" s="40" t="e">
        <f>+'Annex 4 QR  '!#REF!</f>
        <v>#REF!</v>
      </c>
      <c r="I38" s="83" t="e">
        <f>+'Annex 4 QR  '!#REF!</f>
        <v>#REF!</v>
      </c>
      <c r="J38" s="72"/>
      <c r="K38" s="39"/>
      <c r="L38" s="41" t="e">
        <f t="shared" ref="L38" si="39">$C38*K38</f>
        <v>#REF!</v>
      </c>
      <c r="M38" s="41" t="e">
        <f>L38*0.21</f>
        <v>#REF!</v>
      </c>
      <c r="N38" s="43" t="e">
        <f>L38+M38</f>
        <v>#REF!</v>
      </c>
      <c r="O38" s="72"/>
      <c r="P38" s="39"/>
      <c r="Q38" s="41" t="e">
        <f t="shared" ref="Q38:AF38" si="40">$C38*P38</f>
        <v>#REF!</v>
      </c>
      <c r="R38" s="41" t="e">
        <f t="shared" ref="R38" si="41">Q38*0.21</f>
        <v>#REF!</v>
      </c>
      <c r="S38" s="43" t="e">
        <f t="shared" ref="S38" si="42">Q38+R38</f>
        <v>#REF!</v>
      </c>
      <c r="T38" s="72"/>
      <c r="U38" s="39"/>
      <c r="V38" s="41" t="e">
        <f t="shared" si="40"/>
        <v>#REF!</v>
      </c>
      <c r="W38" s="41" t="e">
        <f t="shared" ref="W38" si="43">V38*0.21</f>
        <v>#REF!</v>
      </c>
      <c r="X38" s="43" t="e">
        <f t="shared" ref="X38" si="44">V38+W38</f>
        <v>#REF!</v>
      </c>
      <c r="Y38" s="72"/>
      <c r="Z38" s="39"/>
      <c r="AA38" s="41" t="e">
        <f t="shared" si="40"/>
        <v>#REF!</v>
      </c>
      <c r="AB38" s="41" t="e">
        <f t="shared" ref="AB38" si="45">AA38*0.21</f>
        <v>#REF!</v>
      </c>
      <c r="AC38" s="43" t="e">
        <f t="shared" ref="AC38" si="46">AA38+AB38</f>
        <v>#REF!</v>
      </c>
      <c r="AD38" s="72"/>
      <c r="AE38" s="39"/>
      <c r="AF38" s="41" t="e">
        <f t="shared" si="40"/>
        <v>#REF!</v>
      </c>
      <c r="AG38" s="41" t="e">
        <f t="shared" ref="AG38" si="47">AF38*0.21</f>
        <v>#REF!</v>
      </c>
      <c r="AH38" s="43" t="e">
        <f t="shared" ref="AH38" si="48">AF38+AG38</f>
        <v>#REF!</v>
      </c>
      <c r="AI38" s="72"/>
    </row>
    <row r="39" spans="1:35" s="23" customFormat="1" ht="26.25" thickBot="1" x14ac:dyDescent="0.25">
      <c r="A39" s="62"/>
      <c r="B39" s="84" t="e">
        <f>+'Annex 4 QR  '!#REF!</f>
        <v>#REF!</v>
      </c>
      <c r="C39" s="85" t="e">
        <f>+'Annex 4 QR  '!#REF!</f>
        <v>#REF!</v>
      </c>
      <c r="D39" s="85" t="e">
        <f>+'Annex 4 QR  '!#REF!</f>
        <v>#REF!</v>
      </c>
      <c r="E39" s="85" t="e">
        <f>+'Annex 4 QR  '!#REF!</f>
        <v>#REF!</v>
      </c>
      <c r="F39" s="86" t="e">
        <f>+'Annex 4 QR  '!#REF!</f>
        <v>#REF!</v>
      </c>
      <c r="G39" s="87" t="e">
        <f>+'Annex 4 QR  '!#REF!</f>
        <v>#REF!</v>
      </c>
      <c r="H39" s="87" t="e">
        <f>+'Annex 4 QR  '!#REF!</f>
        <v>#REF!</v>
      </c>
      <c r="I39" s="88" t="e">
        <f>+'Annex 4 QR  '!#REF!</f>
        <v>#REF!</v>
      </c>
      <c r="J39" s="72"/>
      <c r="K39" s="49" t="s">
        <v>22</v>
      </c>
      <c r="L39" s="93" t="e">
        <f>SUM(L38:L38)</f>
        <v>#REF!</v>
      </c>
      <c r="M39" s="93" t="e">
        <f>SUM(M38:M38)</f>
        <v>#REF!</v>
      </c>
      <c r="N39" s="94" t="e">
        <f>SUM(N38:N38)</f>
        <v>#REF!</v>
      </c>
      <c r="O39" s="72"/>
      <c r="P39" s="49" t="s">
        <v>22</v>
      </c>
      <c r="Q39" s="93" t="e">
        <f t="shared" ref="Q39:S39" si="49">SUM(Q38:Q38)</f>
        <v>#REF!</v>
      </c>
      <c r="R39" s="93" t="e">
        <f t="shared" si="49"/>
        <v>#REF!</v>
      </c>
      <c r="S39" s="94" t="e">
        <f t="shared" si="49"/>
        <v>#REF!</v>
      </c>
      <c r="T39" s="72"/>
      <c r="U39" s="49" t="s">
        <v>22</v>
      </c>
      <c r="V39" s="93" t="e">
        <f t="shared" ref="V39:X39" si="50">SUM(V38:V38)</f>
        <v>#REF!</v>
      </c>
      <c r="W39" s="93" t="e">
        <f t="shared" si="50"/>
        <v>#REF!</v>
      </c>
      <c r="X39" s="94" t="e">
        <f t="shared" si="50"/>
        <v>#REF!</v>
      </c>
      <c r="Y39" s="72"/>
      <c r="Z39" s="49" t="s">
        <v>22</v>
      </c>
      <c r="AA39" s="93" t="e">
        <f t="shared" ref="AA39:AC39" si="51">SUM(AA38:AA38)</f>
        <v>#REF!</v>
      </c>
      <c r="AB39" s="93" t="e">
        <f t="shared" si="51"/>
        <v>#REF!</v>
      </c>
      <c r="AC39" s="94" t="e">
        <f t="shared" si="51"/>
        <v>#REF!</v>
      </c>
      <c r="AD39" s="72"/>
      <c r="AE39" s="49" t="s">
        <v>22</v>
      </c>
      <c r="AF39" s="93" t="e">
        <f t="shared" ref="AF39:AH39" si="52">SUM(AF38:AF38)</f>
        <v>#REF!</v>
      </c>
      <c r="AG39" s="93" t="e">
        <f t="shared" si="52"/>
        <v>#REF!</v>
      </c>
      <c r="AH39" s="94" t="e">
        <f t="shared" si="52"/>
        <v>#REF!</v>
      </c>
      <c r="AI39" s="72"/>
    </row>
    <row r="40" spans="1:35" s="22" customFormat="1" ht="12.75" x14ac:dyDescent="0.2">
      <c r="A40" s="62"/>
      <c r="B40" s="66"/>
      <c r="C40" s="66"/>
      <c r="D40" s="66"/>
      <c r="E40" s="66"/>
      <c r="F40" s="66"/>
      <c r="G40" s="66"/>
      <c r="H40" s="67"/>
      <c r="I40" s="67"/>
      <c r="J40" s="68"/>
      <c r="K40" s="66"/>
      <c r="L40" s="69"/>
      <c r="M40" s="68"/>
      <c r="N40" s="70"/>
      <c r="O40" s="62"/>
      <c r="P40" s="62"/>
      <c r="Q40" s="62"/>
    </row>
    <row r="41" spans="1:35" x14ac:dyDescent="0.25">
      <c r="C41" s="24"/>
      <c r="D41" s="25"/>
      <c r="E41" s="25"/>
      <c r="F41" s="26"/>
      <c r="M41" s="26"/>
    </row>
    <row r="42" spans="1:35" x14ac:dyDescent="0.25">
      <c r="D42" s="5"/>
      <c r="E42" s="5"/>
      <c r="F42" s="6"/>
    </row>
  </sheetData>
  <mergeCells count="16">
    <mergeCell ref="AE11:AG11"/>
    <mergeCell ref="AE12:AG12"/>
    <mergeCell ref="AE13:AG13"/>
    <mergeCell ref="K3:N3"/>
    <mergeCell ref="U11:W11"/>
    <mergeCell ref="U12:W12"/>
    <mergeCell ref="U13:W13"/>
    <mergeCell ref="Z11:AB11"/>
    <mergeCell ref="Z12:AB12"/>
    <mergeCell ref="Z13:AB13"/>
    <mergeCell ref="K11:M11"/>
    <mergeCell ref="K12:M12"/>
    <mergeCell ref="K13:M13"/>
    <mergeCell ref="P11:R11"/>
    <mergeCell ref="P12:R12"/>
    <mergeCell ref="P13:R13"/>
  </mergeCells>
  <pageMargins left="0.7" right="0.7" top="0.75" bottom="0.75" header="0.3" footer="0.3"/>
  <pageSetup paperSize="9" scale="53" fitToHeight="0" orientation="landscape" r:id="rId1"/>
  <headerFooter>
    <oddHeader>&amp;L&amp;G</oddHeader>
    <oddFooter>&amp;LAnnex 4&amp;R&amp;P / &amp;N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R42"/>
  <sheetViews>
    <sheetView topLeftCell="J13" zoomScale="85" zoomScaleNormal="85" zoomScaleSheetLayoutView="85" workbookViewId="0">
      <selection activeCell="AW39" sqref="AW39"/>
    </sheetView>
  </sheetViews>
  <sheetFormatPr baseColWidth="10" defaultRowHeight="15" outlineLevelCol="1" x14ac:dyDescent="0.25"/>
  <cols>
    <col min="1" max="1" width="9.7109375" style="3" hidden="1" customWidth="1" outlineLevel="1"/>
    <col min="2" max="2" width="9.85546875" style="2" hidden="1" customWidth="1" outlineLevel="1"/>
    <col min="3" max="3" width="7.5703125" style="2" hidden="1" customWidth="1" outlineLevel="1"/>
    <col min="4" max="4" width="11.85546875" style="2" hidden="1" customWidth="1" outlineLevel="1"/>
    <col min="5" max="5" width="8.28515625" style="2" hidden="1" customWidth="1" outlineLevel="1"/>
    <col min="6" max="6" width="11.85546875" style="2" hidden="1" customWidth="1" outlineLevel="1"/>
    <col min="7" max="7" width="12.85546875" style="2" hidden="1" customWidth="1" outlineLevel="1"/>
    <col min="8" max="8" width="11.85546875" style="2" hidden="1" customWidth="1" outlineLevel="1"/>
    <col min="9" max="9" width="12.85546875" style="2" hidden="1" customWidth="1" outlineLevel="1"/>
    <col min="10" max="10" width="3.42578125" style="5" customWidth="1" collapsed="1"/>
    <col min="11" max="11" width="13.85546875" style="5" hidden="1" customWidth="1" outlineLevel="1"/>
    <col min="12" max="13" width="13.85546875" style="6" hidden="1" customWidth="1" outlineLevel="1"/>
    <col min="14" max="14" width="13.85546875" style="5" hidden="1" customWidth="1" outlineLevel="1"/>
    <col min="15" max="15" width="2.5703125" style="5" hidden="1" customWidth="1" outlineLevel="1"/>
    <col min="16" max="17" width="13.85546875" style="5" hidden="1" customWidth="1" outlineLevel="1"/>
    <col min="18" max="19" width="13.85546875" style="3" hidden="1" customWidth="1" outlineLevel="1"/>
    <col min="20" max="20" width="2.42578125" style="3" hidden="1" customWidth="1" outlineLevel="1"/>
    <col min="21" max="24" width="13.85546875" style="3" hidden="1" customWidth="1" outlineLevel="1"/>
    <col min="25" max="25" width="2.140625" style="3" hidden="1" customWidth="1" outlineLevel="1"/>
    <col min="26" max="29" width="13.85546875" style="3" hidden="1" customWidth="1" outlineLevel="1"/>
    <col min="30" max="30" width="2.28515625" style="3" customWidth="1" collapsed="1"/>
    <col min="31" max="32" width="13.85546875" style="3" customWidth="1"/>
    <col min="33" max="33" width="11" style="3" bestFit="1" customWidth="1"/>
    <col min="34" max="34" width="15.7109375" style="3" bestFit="1" customWidth="1"/>
    <col min="35" max="35" width="6.28515625" style="3" bestFit="1" customWidth="1"/>
    <col min="36" max="36" width="13.85546875" style="3" customWidth="1"/>
    <col min="37" max="37" width="11.28515625" style="3" customWidth="1"/>
    <col min="38" max="38" width="13.85546875" style="3" customWidth="1"/>
    <col min="39" max="39" width="11.28515625" style="3" customWidth="1"/>
    <col min="40" max="40" width="13.85546875" style="3" customWidth="1"/>
    <col min="41" max="41" width="11.28515625" style="3" customWidth="1"/>
    <col min="42" max="42" width="13.85546875" style="3" customWidth="1"/>
    <col min="43" max="43" width="11.28515625" style="3" customWidth="1"/>
    <col min="44" max="44" width="10.7109375" style="3" customWidth="1"/>
    <col min="45" max="251" width="9.140625" style="3" customWidth="1"/>
    <col min="252" max="16384" width="11.42578125" style="3"/>
  </cols>
  <sheetData>
    <row r="3" spans="1:44" ht="147.75" customHeight="1" x14ac:dyDescent="0.25">
      <c r="AF3" s="140" t="s">
        <v>46</v>
      </c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</row>
    <row r="6" spans="1:44" s="2" customFormat="1" x14ac:dyDescent="0.2">
      <c r="A6" s="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44" s="2" customForma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X7" s="1"/>
    </row>
    <row r="8" spans="1:44" s="104" customFormat="1" ht="14.25" x14ac:dyDescent="0.2">
      <c r="A8" s="96"/>
      <c r="B8" s="96"/>
      <c r="C8" s="96"/>
      <c r="D8" s="96"/>
      <c r="E8" s="96"/>
      <c r="F8" s="96"/>
      <c r="G8" s="96"/>
      <c r="H8" s="96"/>
      <c r="I8" s="96"/>
      <c r="J8" s="96"/>
      <c r="K8" s="96"/>
      <c r="N8" s="105" t="str">
        <f>+'Annex 4 QR ofertes presentades'!N8</f>
        <v>EMPRESA A</v>
      </c>
      <c r="S8" s="105" t="str">
        <f>+'Annex 4 QR ofertes presentades'!S8</f>
        <v>EMPRESA b</v>
      </c>
      <c r="X8" s="105" t="str">
        <f>+'Annex 4 QR ofertes presentades'!X8</f>
        <v>EMPRESA c</v>
      </c>
      <c r="AC8" s="105" t="str">
        <f>+'Annex 4 QR ofertes presentades'!AC8</f>
        <v>EMPRESA d</v>
      </c>
    </row>
    <row r="9" spans="1:44" ht="15.75" thickBot="1" x14ac:dyDescent="0.3">
      <c r="B9" s="3"/>
      <c r="C9" s="3"/>
      <c r="D9" s="3"/>
      <c r="I9" s="1"/>
      <c r="J9" s="1"/>
      <c r="K9" s="2"/>
      <c r="L9" s="5"/>
      <c r="M9" s="5"/>
      <c r="O9" s="3"/>
      <c r="P9" s="3"/>
      <c r="Q9" s="3"/>
      <c r="S9" s="6"/>
      <c r="X9" s="6"/>
      <c r="AC9" s="5"/>
    </row>
    <row r="10" spans="1:44" s="16" customFormat="1" ht="29.25" x14ac:dyDescent="0.25">
      <c r="G10" s="2"/>
      <c r="I10" s="95"/>
      <c r="J10" s="95"/>
      <c r="K10" s="97"/>
      <c r="L10" s="98"/>
      <c r="M10" s="98"/>
      <c r="N10" s="45" t="s">
        <v>12</v>
      </c>
      <c r="P10" s="97"/>
      <c r="Q10" s="98"/>
      <c r="R10" s="98"/>
      <c r="S10" s="45" t="s">
        <v>12</v>
      </c>
      <c r="U10" s="97"/>
      <c r="V10" s="98"/>
      <c r="W10" s="98"/>
      <c r="X10" s="45" t="s">
        <v>12</v>
      </c>
      <c r="Z10" s="97"/>
      <c r="AA10" s="98"/>
      <c r="AB10" s="98"/>
      <c r="AC10" s="45" t="s">
        <v>12</v>
      </c>
    </row>
    <row r="11" spans="1:44" s="16" customFormat="1" ht="16.5" x14ac:dyDescent="0.25">
      <c r="G11" s="2"/>
      <c r="I11" s="1"/>
      <c r="J11" s="1"/>
      <c r="K11" s="121" t="str">
        <f>+$A$16</f>
        <v>LOT 1: Servei de bugaderia de mantes</v>
      </c>
      <c r="L11" s="136"/>
      <c r="M11" s="139"/>
      <c r="N11" s="102">
        <f>+'Annex 4 QR ofertes presentades'!N11</f>
        <v>0</v>
      </c>
      <c r="P11" s="121" t="str">
        <f>+$A$16</f>
        <v>LOT 1: Servei de bugaderia de mantes</v>
      </c>
      <c r="Q11" s="136"/>
      <c r="R11" s="139"/>
      <c r="S11" s="102">
        <f>+'Annex 4 QR ofertes presentades'!S11</f>
        <v>0</v>
      </c>
      <c r="U11" s="121" t="str">
        <f>+$A$16</f>
        <v>LOT 1: Servei de bugaderia de mantes</v>
      </c>
      <c r="V11" s="136"/>
      <c r="W11" s="139"/>
      <c r="X11" s="102">
        <f>+'Annex 4 QR ofertes presentades'!X11</f>
        <v>0</v>
      </c>
      <c r="Z11" s="121" t="str">
        <f>+$A$16</f>
        <v>LOT 1: Servei de bugaderia de mantes</v>
      </c>
      <c r="AA11" s="136"/>
      <c r="AB11" s="139"/>
      <c r="AC11" s="102">
        <f>+'Annex 4 QR ofertes presentades'!AC11</f>
        <v>0</v>
      </c>
    </row>
    <row r="12" spans="1:44" s="16" customFormat="1" ht="16.5" x14ac:dyDescent="0.25">
      <c r="G12" s="2"/>
      <c r="I12" s="95"/>
      <c r="J12" s="95"/>
      <c r="K12" s="121" t="str">
        <f>+$A$26</f>
        <v>LOT 2:  Servei de bugaderia de peces de roba d’uniformitat</v>
      </c>
      <c r="L12" s="136"/>
      <c r="M12" s="139"/>
      <c r="N12" s="102">
        <f>+'Annex 4 QR ofertes presentades'!N12</f>
        <v>0</v>
      </c>
      <c r="P12" s="121" t="str">
        <f>+$A$26</f>
        <v>LOT 2:  Servei de bugaderia de peces de roba d’uniformitat</v>
      </c>
      <c r="Q12" s="136"/>
      <c r="R12" s="139"/>
      <c r="S12" s="102">
        <f>+'Annex 4 QR ofertes presentades'!S12</f>
        <v>0</v>
      </c>
      <c r="U12" s="121" t="str">
        <f>+$A$26</f>
        <v>LOT 2:  Servei de bugaderia de peces de roba d’uniformitat</v>
      </c>
      <c r="V12" s="136"/>
      <c r="W12" s="139"/>
      <c r="X12" s="102">
        <f>+'Annex 4 QR ofertes presentades'!X12</f>
        <v>0</v>
      </c>
      <c r="Z12" s="121" t="str">
        <f>+$A$26</f>
        <v>LOT 2:  Servei de bugaderia de peces de roba d’uniformitat</v>
      </c>
      <c r="AA12" s="136"/>
      <c r="AB12" s="139"/>
      <c r="AC12" s="102">
        <f>+'Annex 4 QR ofertes presentades'!AC12</f>
        <v>0</v>
      </c>
    </row>
    <row r="13" spans="1:44" s="16" customFormat="1" ht="17.25" thickBot="1" x14ac:dyDescent="0.3">
      <c r="G13" s="2"/>
      <c r="I13" s="1"/>
      <c r="J13" s="1"/>
      <c r="K13" s="121" t="str">
        <f>+$A$34</f>
        <v/>
      </c>
      <c r="L13" s="136"/>
      <c r="M13" s="139"/>
      <c r="N13" s="103">
        <f>+'Annex 4 QR ofertes presentades'!N13</f>
        <v>0</v>
      </c>
      <c r="P13" s="121" t="str">
        <f>+$A$34</f>
        <v/>
      </c>
      <c r="Q13" s="136"/>
      <c r="R13" s="139"/>
      <c r="S13" s="103">
        <f>+'Annex 4 QR ofertes presentades'!S13</f>
        <v>0</v>
      </c>
      <c r="U13" s="121" t="str">
        <f>+$A$34</f>
        <v/>
      </c>
      <c r="V13" s="136"/>
      <c r="W13" s="139"/>
      <c r="X13" s="103">
        <f>+'Annex 4 QR ofertes presentades'!X13</f>
        <v>0</v>
      </c>
      <c r="Z13" s="121" t="str">
        <f>+$A$34</f>
        <v/>
      </c>
      <c r="AA13" s="136"/>
      <c r="AB13" s="139"/>
      <c r="AC13" s="103">
        <f>+'Annex 4 QR ofertes presentades'!AC13</f>
        <v>0</v>
      </c>
    </row>
    <row r="14" spans="1:44" x14ac:dyDescent="0.25">
      <c r="B14" s="3"/>
      <c r="C14" s="3"/>
      <c r="D14" s="3"/>
      <c r="E14" s="3"/>
      <c r="F14" s="3"/>
      <c r="H14" s="55"/>
      <c r="I14" s="95"/>
      <c r="J14" s="95"/>
      <c r="L14" s="5"/>
      <c r="M14" s="5"/>
      <c r="N14" s="2"/>
      <c r="O14" s="2"/>
      <c r="Q14" s="6"/>
      <c r="R14" s="6"/>
      <c r="S14" s="5"/>
      <c r="T14" s="5"/>
      <c r="U14" s="5"/>
      <c r="V14" s="18"/>
    </row>
    <row r="15" spans="1:44" s="20" customFormat="1" x14ac:dyDescent="0.25">
      <c r="A15" s="56"/>
      <c r="B15" s="57"/>
      <c r="C15" s="57"/>
      <c r="D15" s="57"/>
      <c r="E15" s="57"/>
      <c r="F15" s="57"/>
      <c r="G15" s="57"/>
      <c r="H15" s="57"/>
      <c r="I15" s="58"/>
      <c r="J15" s="57"/>
      <c r="K15" s="57"/>
      <c r="L15" s="59"/>
      <c r="M15" s="59"/>
      <c r="N15" s="60"/>
      <c r="O15" s="58"/>
      <c r="P15" s="19"/>
      <c r="Q15" s="19"/>
      <c r="T15" s="21"/>
    </row>
    <row r="16" spans="1:44" s="22" customFormat="1" ht="15.75" x14ac:dyDescent="0.25">
      <c r="A16" s="61" t="str">
        <f>IFERROR(+'Annex 4 QR ofertes presentades'!A16,"")</f>
        <v>LOT 1: Servei de bugaderia de mantes</v>
      </c>
      <c r="B16" s="62"/>
      <c r="C16" s="62"/>
      <c r="D16" s="62"/>
      <c r="E16" s="62"/>
      <c r="F16" s="62"/>
      <c r="G16" s="62"/>
      <c r="H16" s="63"/>
      <c r="I16" s="63"/>
      <c r="J16" s="63"/>
      <c r="K16" s="63"/>
      <c r="L16" s="63"/>
      <c r="M16" s="63"/>
      <c r="N16" s="63"/>
      <c r="O16" s="62"/>
      <c r="AF16" s="112" t="str">
        <f>+A16</f>
        <v>LOT 1: Servei de bugaderia de mantes</v>
      </c>
    </row>
    <row r="17" spans="1:44" s="22" customFormat="1" ht="12.75" x14ac:dyDescent="0.2">
      <c r="A17" s="64" t="str">
        <f>IFERROR(+'Annex 4 QR ofertes presentades'!A17,"")</f>
        <v>Criteri d'adjudicació 1: Baixa econòmica</v>
      </c>
      <c r="B17" s="62"/>
      <c r="C17" s="62"/>
      <c r="D17" s="62"/>
      <c r="E17" s="62"/>
      <c r="F17" s="62"/>
      <c r="G17" s="62"/>
      <c r="H17" s="63"/>
      <c r="I17" s="63"/>
      <c r="J17" s="63"/>
      <c r="K17" s="63"/>
      <c r="L17" s="63"/>
      <c r="M17" s="63"/>
      <c r="N17" s="63"/>
      <c r="O17" s="62"/>
      <c r="AF17" s="22" t="str">
        <f>+A17</f>
        <v>Criteri d'adjudicació 1: Baixa econòmica</v>
      </c>
    </row>
    <row r="18" spans="1:44" s="22" customFormat="1" ht="16.5" thickBot="1" x14ac:dyDescent="0.3">
      <c r="A18" s="62"/>
      <c r="B18" s="74"/>
      <c r="C18" s="74"/>
      <c r="D18" s="75"/>
      <c r="E18" s="75"/>
      <c r="F18" s="75"/>
      <c r="G18" s="75"/>
      <c r="H18" s="75"/>
      <c r="I18" s="75"/>
      <c r="J18" s="63"/>
      <c r="K18" s="75"/>
      <c r="L18" s="75"/>
      <c r="M18" s="75"/>
      <c r="N18" s="75"/>
      <c r="O18" s="62"/>
      <c r="P18" s="75"/>
      <c r="Q18" s="75"/>
      <c r="R18" s="75"/>
      <c r="S18" s="75"/>
      <c r="AJ18" s="112" t="str">
        <f>+$N$8</f>
        <v>EMPRESA A</v>
      </c>
      <c r="AL18" s="112" t="str">
        <f>+$S$8</f>
        <v>EMPRESA b</v>
      </c>
      <c r="AN18" s="112" t="str">
        <f>+$X$8</f>
        <v>EMPRESA c</v>
      </c>
      <c r="AP18" s="112" t="str">
        <f>+$AC$8</f>
        <v>EMPRESA d</v>
      </c>
    </row>
    <row r="19" spans="1:44" s="22" customFormat="1" ht="63.75" x14ac:dyDescent="0.2">
      <c r="A19" s="22">
        <f>IFERROR(+'Annex 4 QR ofertes presentades'!A19,"")</f>
        <v>0</v>
      </c>
      <c r="B19" s="78" t="str">
        <f>IFERROR(+'Annex 4 QR ofertes presentades'!B19,"")</f>
        <v>Tipus</v>
      </c>
      <c r="C19" s="79" t="str">
        <f>IFERROR(+'Annex 4 QR ofertes presentades'!C19,"")</f>
        <v>Unitats estimades Totals (A)</v>
      </c>
      <c r="D19" s="80" t="str">
        <f>IFERROR(+'Annex 4 QR ofertes presentades'!D19,"")</f>
        <v>Preu unitari màxim de licitació     sense IVA</v>
      </c>
      <c r="E19" s="80" t="str">
        <f>IFERROR(+'Annex 4 QR ofertes presentades'!E19,"")</f>
        <v>IVA 21%</v>
      </c>
      <c r="F19" s="80" t="str">
        <f>IFERROR(+'Annex 4 QR ofertes presentades'!F19,"")</f>
        <v>Preu unitari màxim de licitació         amb IVA</v>
      </c>
      <c r="G19" s="80" t="str">
        <f>IFERROR(+'Annex 4 QR ofertes presentades'!G19,"")</f>
        <v>Import total sense IVA</v>
      </c>
      <c r="H19" s="80" t="str">
        <f>IFERROR(+'Annex 4 QR ofertes presentades'!H19,"")</f>
        <v>21% IVA</v>
      </c>
      <c r="I19" s="81" t="str">
        <f>IFERROR(+'Annex 4 QR ofertes presentades'!I19,"")</f>
        <v>Import total amb IVA</v>
      </c>
      <c r="J19" s="89"/>
      <c r="K19" s="36" t="s">
        <v>20</v>
      </c>
      <c r="L19" s="37" t="s">
        <v>21</v>
      </c>
      <c r="M19" s="38" t="s">
        <v>14</v>
      </c>
      <c r="N19" s="42" t="s">
        <v>19</v>
      </c>
      <c r="O19" s="89"/>
      <c r="P19" s="36" t="s">
        <v>20</v>
      </c>
      <c r="Q19" s="37" t="s">
        <v>21</v>
      </c>
      <c r="R19" s="38" t="s">
        <v>14</v>
      </c>
      <c r="S19" s="42" t="s">
        <v>19</v>
      </c>
      <c r="T19" s="89"/>
      <c r="U19" s="36" t="s">
        <v>20</v>
      </c>
      <c r="V19" s="37" t="s">
        <v>21</v>
      </c>
      <c r="W19" s="38" t="s">
        <v>14</v>
      </c>
      <c r="X19" s="42" t="s">
        <v>19</v>
      </c>
      <c r="Y19" s="89"/>
      <c r="Z19" s="36" t="s">
        <v>20</v>
      </c>
      <c r="AA19" s="37" t="s">
        <v>21</v>
      </c>
      <c r="AB19" s="38" t="s">
        <v>14</v>
      </c>
      <c r="AC19" s="42" t="s">
        <v>19</v>
      </c>
      <c r="AF19" s="78" t="str">
        <f>+B19</f>
        <v>Tipus</v>
      </c>
      <c r="AG19" s="110" t="str">
        <f>+C19</f>
        <v>Unitats estimades Totals (A)</v>
      </c>
      <c r="AH19" s="110" t="str">
        <f>+D19</f>
        <v>Preu unitari màxim de licitació     sense IVA</v>
      </c>
      <c r="AI19" s="111" t="s">
        <v>28</v>
      </c>
      <c r="AJ19" s="107" t="s">
        <v>30</v>
      </c>
      <c r="AK19" s="99" t="s">
        <v>31</v>
      </c>
      <c r="AL19" s="78" t="s">
        <v>30</v>
      </c>
      <c r="AM19" s="99" t="s">
        <v>31</v>
      </c>
      <c r="AN19" s="78" t="s">
        <v>30</v>
      </c>
      <c r="AO19" s="99" t="s">
        <v>31</v>
      </c>
      <c r="AP19" s="78" t="s">
        <v>30</v>
      </c>
      <c r="AQ19" s="99" t="s">
        <v>31</v>
      </c>
      <c r="AR19" s="99" t="s">
        <v>29</v>
      </c>
    </row>
    <row r="20" spans="1:44" s="23" customFormat="1" ht="25.5" x14ac:dyDescent="0.25">
      <c r="A20" s="22">
        <f>IFERROR(+'Annex 4 QR ofertes presentades'!A20,"")</f>
        <v>0</v>
      </c>
      <c r="B20" s="82" t="str">
        <f>IFERROR(+'Annex 4 QR ofertes presentades'!B20,"")</f>
        <v>Mantes (70 punts)</v>
      </c>
      <c r="C20" s="34">
        <f>IFERROR(+'Annex 4 QR ofertes presentades'!C20,"")</f>
        <v>2050</v>
      </c>
      <c r="D20" s="35">
        <f>IFERROR(+'Annex 4 QR ofertes presentades'!D20,"")</f>
        <v>12</v>
      </c>
      <c r="E20" s="52">
        <f>IFERROR(+'Annex 4 QR ofertes presentades'!E20,"")</f>
        <v>2.52</v>
      </c>
      <c r="F20" s="35">
        <f>IFERROR(+'Annex 4 QR ofertes presentades'!F20,"")</f>
        <v>14.52</v>
      </c>
      <c r="G20" s="44">
        <f>IFERROR(+'Annex 4 QR ofertes presentades'!G20,"")</f>
        <v>24600</v>
      </c>
      <c r="H20" s="40">
        <f>IFERROR(+'Annex 4 QR ofertes presentades'!H20,"")</f>
        <v>5166</v>
      </c>
      <c r="I20" s="83">
        <f>IFERROR(+'Annex 4 QR ofertes presentades'!I20,"")</f>
        <v>29766</v>
      </c>
      <c r="J20" s="89"/>
      <c r="K20" s="39">
        <f>+'Annex 4 QR ofertes presentades'!K20</f>
        <v>0</v>
      </c>
      <c r="L20" s="41">
        <f>$C20*K20</f>
        <v>0</v>
      </c>
      <c r="M20" s="41">
        <f>L20*0.21</f>
        <v>0</v>
      </c>
      <c r="N20" s="43">
        <f>L20+M20</f>
        <v>0</v>
      </c>
      <c r="O20" s="89"/>
      <c r="P20" s="39">
        <f>+'Annex 4 QR ofertes presentades'!P20</f>
        <v>0</v>
      </c>
      <c r="Q20" s="41">
        <f t="shared" ref="Q20:AA22" si="0">$C20*P20</f>
        <v>0</v>
      </c>
      <c r="R20" s="41">
        <f t="shared" ref="R20:R22" si="1">Q20*0.21</f>
        <v>0</v>
      </c>
      <c r="S20" s="43">
        <f t="shared" ref="S20:S22" si="2">Q20+R20</f>
        <v>0</v>
      </c>
      <c r="T20" s="89"/>
      <c r="U20" s="39">
        <f>+'Annex 4 QR ofertes presentades'!U20</f>
        <v>0</v>
      </c>
      <c r="V20" s="41">
        <f t="shared" ref="V20" si="3">$C20*U20</f>
        <v>0</v>
      </c>
      <c r="W20" s="41">
        <f t="shared" ref="W20:W22" si="4">V20*0.21</f>
        <v>0</v>
      </c>
      <c r="X20" s="43">
        <f t="shared" ref="X20:X22" si="5">V20+W20</f>
        <v>0</v>
      </c>
      <c r="Y20" s="89"/>
      <c r="Z20" s="39">
        <f>+'Annex 4 QR ofertes presentades'!Z20</f>
        <v>0</v>
      </c>
      <c r="AA20" s="41">
        <f t="shared" ref="AA20" si="6">$C20*Z20</f>
        <v>0</v>
      </c>
      <c r="AB20" s="41">
        <f t="shared" ref="AB20:AB22" si="7">AA20*0.21</f>
        <v>0</v>
      </c>
      <c r="AC20" s="43">
        <f t="shared" ref="AC20:AC22" si="8">AA20+AB20</f>
        <v>0</v>
      </c>
      <c r="AD20" s="22"/>
      <c r="AE20" s="22"/>
      <c r="AF20" s="108" t="str">
        <f>+B20</f>
        <v>Mantes (70 punts)</v>
      </c>
      <c r="AG20" s="109">
        <f t="shared" ref="AG20:AH20" si="9">+C20</f>
        <v>2050</v>
      </c>
      <c r="AH20" s="115">
        <f t="shared" si="9"/>
        <v>12</v>
      </c>
      <c r="AI20" s="113">
        <v>51</v>
      </c>
      <c r="AJ20" s="106">
        <f>+K20</f>
        <v>0</v>
      </c>
      <c r="AK20" s="100">
        <f>+$AI20*(1-(AJ20-$AR20)/($AH20-$AR20))</f>
        <v>51</v>
      </c>
      <c r="AL20" s="106">
        <f>+P20</f>
        <v>0</v>
      </c>
      <c r="AM20" s="100">
        <f>+$AI20*(1-(AL20-$AR20)/($AH20-$AR20))</f>
        <v>51</v>
      </c>
      <c r="AN20" s="106">
        <f>+U20</f>
        <v>0</v>
      </c>
      <c r="AO20" s="100">
        <f>+$AI20*(1-(AN20-$AR20)/($AH20-$AR20))</f>
        <v>51</v>
      </c>
      <c r="AP20" s="106">
        <f>+Z20</f>
        <v>0</v>
      </c>
      <c r="AQ20" s="100">
        <f>+$AI20*(1-(AP20-$AR20)/($AH20-$AR20))</f>
        <v>51</v>
      </c>
      <c r="AR20" s="100">
        <f>+MIN(AJ20,AL20,AN20,AP20)</f>
        <v>0</v>
      </c>
    </row>
    <row r="21" spans="1:44" s="23" customFormat="1" x14ac:dyDescent="0.25">
      <c r="A21" s="22">
        <f>IFERROR(+'Annex 4 QR ofertes presentades'!A21,"")</f>
        <v>0</v>
      </c>
      <c r="B21" s="82" t="str">
        <f>IFERROR(+'Annex 4 QR ofertes presentades'!B21,"")</f>
        <v/>
      </c>
      <c r="C21" s="34" t="str">
        <f>IFERROR(+'Annex 4 QR ofertes presentades'!C21,"")</f>
        <v/>
      </c>
      <c r="D21" s="35" t="str">
        <f>IFERROR(+'Annex 4 QR ofertes presentades'!D21,"")</f>
        <v/>
      </c>
      <c r="E21" s="35" t="str">
        <f>IFERROR(+'Annex 4 QR ofertes presentades'!E21,"")</f>
        <v/>
      </c>
      <c r="F21" s="35" t="str">
        <f>IFERROR(+'Annex 4 QR ofertes presentades'!F21,"")</f>
        <v/>
      </c>
      <c r="G21" s="44" t="str">
        <f>IFERROR(+'Annex 4 QR ofertes presentades'!G21,"")</f>
        <v/>
      </c>
      <c r="H21" s="40" t="str">
        <f>IFERROR(+'Annex 4 QR ofertes presentades'!H21,"")</f>
        <v/>
      </c>
      <c r="I21" s="83" t="str">
        <f>IFERROR(+'Annex 4 QR ofertes presentades'!I21,"")</f>
        <v/>
      </c>
      <c r="J21" s="89"/>
      <c r="K21" s="39">
        <f>+'Annex 4 QR ofertes presentades'!K21</f>
        <v>0</v>
      </c>
      <c r="L21" s="41" t="e">
        <f t="shared" ref="L21:L22" si="10">$C21*K21</f>
        <v>#VALUE!</v>
      </c>
      <c r="M21" s="41" t="e">
        <f>L21*0.21</f>
        <v>#VALUE!</v>
      </c>
      <c r="N21" s="43" t="e">
        <f>L21+M21</f>
        <v>#VALUE!</v>
      </c>
      <c r="O21" s="89"/>
      <c r="P21" s="39">
        <f>+'Annex 4 QR ofertes presentades'!P21</f>
        <v>0</v>
      </c>
      <c r="Q21" s="41" t="e">
        <f t="shared" si="0"/>
        <v>#VALUE!</v>
      </c>
      <c r="R21" s="41" t="e">
        <f t="shared" si="1"/>
        <v>#VALUE!</v>
      </c>
      <c r="S21" s="43" t="e">
        <f t="shared" si="2"/>
        <v>#VALUE!</v>
      </c>
      <c r="T21" s="89"/>
      <c r="U21" s="39">
        <f>+'Annex 4 QR ofertes presentades'!U21</f>
        <v>0</v>
      </c>
      <c r="V21" s="41" t="e">
        <f t="shared" si="0"/>
        <v>#VALUE!</v>
      </c>
      <c r="W21" s="41" t="e">
        <f t="shared" si="4"/>
        <v>#VALUE!</v>
      </c>
      <c r="X21" s="43" t="e">
        <f t="shared" si="5"/>
        <v>#VALUE!</v>
      </c>
      <c r="Y21" s="89"/>
      <c r="Z21" s="39">
        <f>+'Annex 4 QR ofertes presentades'!Z21</f>
        <v>0</v>
      </c>
      <c r="AA21" s="41" t="e">
        <f t="shared" si="0"/>
        <v>#VALUE!</v>
      </c>
      <c r="AB21" s="41" t="e">
        <f t="shared" si="7"/>
        <v>#VALUE!</v>
      </c>
      <c r="AC21" s="43" t="e">
        <f t="shared" si="8"/>
        <v>#VALUE!</v>
      </c>
      <c r="AD21" s="22"/>
      <c r="AE21" s="22"/>
      <c r="AF21" s="82" t="s">
        <v>32</v>
      </c>
      <c r="AG21" s="34">
        <v>805</v>
      </c>
      <c r="AH21" s="116">
        <v>61</v>
      </c>
      <c r="AI21" s="114">
        <v>24</v>
      </c>
      <c r="AJ21" s="106">
        <f t="shared" ref="AJ21:AJ22" si="11">+K21</f>
        <v>0</v>
      </c>
      <c r="AK21" s="100">
        <f t="shared" ref="AK21:AM22" si="12">+$AI21*(1-(AJ21-$AR21)/($AH21-$AR21))</f>
        <v>24</v>
      </c>
      <c r="AL21" s="106">
        <f t="shared" ref="AL21:AL22" si="13">+P21</f>
        <v>0</v>
      </c>
      <c r="AM21" s="100">
        <f t="shared" si="12"/>
        <v>24</v>
      </c>
      <c r="AN21" s="106">
        <f t="shared" ref="AN21:AN22" si="14">+U21</f>
        <v>0</v>
      </c>
      <c r="AO21" s="100">
        <f t="shared" ref="AO21" si="15">+$AI21*(1-(AN21-$AR21)/($AH21-$AR21))</f>
        <v>24</v>
      </c>
      <c r="AP21" s="106">
        <f t="shared" ref="AP21:AP22" si="16">+Z21</f>
        <v>0</v>
      </c>
      <c r="AQ21" s="100">
        <f t="shared" ref="AQ21" si="17">+$AI21*(1-(AP21-$AR21)/($AH21-$AR21))</f>
        <v>24</v>
      </c>
      <c r="AR21" s="100">
        <f t="shared" ref="AR21:AR22" si="18">+MIN(AJ21,AL21,AN21,AP21)</f>
        <v>0</v>
      </c>
    </row>
    <row r="22" spans="1:44" s="23" customFormat="1" x14ac:dyDescent="0.25">
      <c r="A22" s="22">
        <f>IFERROR(+'Annex 4 QR ofertes presentades'!A22,"")</f>
        <v>0</v>
      </c>
      <c r="B22" s="82" t="str">
        <f>IFERROR(+'Annex 4 QR ofertes presentades'!B22,"")</f>
        <v/>
      </c>
      <c r="C22" s="34" t="str">
        <f>IFERROR(+'Annex 4 QR ofertes presentades'!C22,"")</f>
        <v/>
      </c>
      <c r="D22" s="35" t="str">
        <f>IFERROR(+'Annex 4 QR ofertes presentades'!D22,"")</f>
        <v/>
      </c>
      <c r="E22" s="35" t="str">
        <f>IFERROR(+'Annex 4 QR ofertes presentades'!E22,"")</f>
        <v/>
      </c>
      <c r="F22" s="35" t="str">
        <f>IFERROR(+'Annex 4 QR ofertes presentades'!F22,"")</f>
        <v/>
      </c>
      <c r="G22" s="44" t="str">
        <f>IFERROR(+'Annex 4 QR ofertes presentades'!G22,"")</f>
        <v/>
      </c>
      <c r="H22" s="40" t="str">
        <f>IFERROR(+'Annex 4 QR ofertes presentades'!H22,"")</f>
        <v/>
      </c>
      <c r="I22" s="83" t="str">
        <f>IFERROR(+'Annex 4 QR ofertes presentades'!I22,"")</f>
        <v/>
      </c>
      <c r="J22" s="89"/>
      <c r="K22" s="39">
        <f>+'Annex 4 QR ofertes presentades'!K22</f>
        <v>0</v>
      </c>
      <c r="L22" s="41" t="e">
        <f t="shared" si="10"/>
        <v>#VALUE!</v>
      </c>
      <c r="M22" s="41" t="e">
        <f>L22*0.21</f>
        <v>#VALUE!</v>
      </c>
      <c r="N22" s="43" t="e">
        <f>L22+M22</f>
        <v>#VALUE!</v>
      </c>
      <c r="O22" s="89"/>
      <c r="P22" s="39">
        <f>+'Annex 4 QR ofertes presentades'!P22</f>
        <v>0</v>
      </c>
      <c r="Q22" s="41" t="e">
        <f t="shared" si="0"/>
        <v>#VALUE!</v>
      </c>
      <c r="R22" s="41" t="e">
        <f t="shared" si="1"/>
        <v>#VALUE!</v>
      </c>
      <c r="S22" s="43" t="e">
        <f t="shared" si="2"/>
        <v>#VALUE!</v>
      </c>
      <c r="T22" s="89"/>
      <c r="U22" s="39">
        <f>+'Annex 4 QR ofertes presentades'!U22</f>
        <v>0</v>
      </c>
      <c r="V22" s="41" t="e">
        <f t="shared" si="0"/>
        <v>#VALUE!</v>
      </c>
      <c r="W22" s="41" t="e">
        <f t="shared" si="4"/>
        <v>#VALUE!</v>
      </c>
      <c r="X22" s="43" t="e">
        <f t="shared" si="5"/>
        <v>#VALUE!</v>
      </c>
      <c r="Y22" s="89"/>
      <c r="Z22" s="39">
        <f>+'Annex 4 QR ofertes presentades'!Z22</f>
        <v>0</v>
      </c>
      <c r="AA22" s="41" t="e">
        <f t="shared" si="0"/>
        <v>#VALUE!</v>
      </c>
      <c r="AB22" s="41" t="e">
        <f t="shared" si="7"/>
        <v>#VALUE!</v>
      </c>
      <c r="AC22" s="43" t="e">
        <f t="shared" si="8"/>
        <v>#VALUE!</v>
      </c>
      <c r="AD22" s="22"/>
      <c r="AE22" s="22"/>
      <c r="AF22" s="82" t="s">
        <v>33</v>
      </c>
      <c r="AG22" s="34">
        <v>775</v>
      </c>
      <c r="AH22" s="116">
        <v>66</v>
      </c>
      <c r="AI22" s="114">
        <v>25</v>
      </c>
      <c r="AJ22" s="106">
        <f t="shared" si="11"/>
        <v>0</v>
      </c>
      <c r="AK22" s="100">
        <f t="shared" si="12"/>
        <v>25</v>
      </c>
      <c r="AL22" s="106">
        <f t="shared" si="13"/>
        <v>0</v>
      </c>
      <c r="AM22" s="100">
        <f t="shared" si="12"/>
        <v>25</v>
      </c>
      <c r="AN22" s="106">
        <f t="shared" si="14"/>
        <v>0</v>
      </c>
      <c r="AO22" s="100">
        <f t="shared" ref="AO22" si="19">+$AI22*(1-(AN22-$AR22)/($AH22-$AR22))</f>
        <v>25</v>
      </c>
      <c r="AP22" s="106">
        <f t="shared" si="16"/>
        <v>0</v>
      </c>
      <c r="AQ22" s="100">
        <f t="shared" ref="AQ22" si="20">+$AI22*(1-(AP22-$AR22)/($AH22-$AR22))</f>
        <v>25</v>
      </c>
      <c r="AR22" s="100">
        <f t="shared" si="18"/>
        <v>0</v>
      </c>
    </row>
    <row r="23" spans="1:44" s="23" customFormat="1" ht="26.25" thickBot="1" x14ac:dyDescent="0.25">
      <c r="A23" s="22">
        <f>IFERROR(+'Annex 4 QR ofertes presentades'!A23,"")</f>
        <v>0</v>
      </c>
      <c r="B23" s="84" t="str">
        <f>IFERROR(+'Annex 4 QR ofertes presentades'!B23,"")</f>
        <v>Import total</v>
      </c>
      <c r="C23" s="85">
        <f>IFERROR(+'Annex 4 QR ofertes presentades'!C23,"")</f>
        <v>0</v>
      </c>
      <c r="D23" s="85">
        <f>IFERROR(+'Annex 4 QR ofertes presentades'!D23,"")</f>
        <v>0</v>
      </c>
      <c r="E23" s="85">
        <f>IFERROR(+'Annex 4 QR ofertes presentades'!E23,"")</f>
        <v>0</v>
      </c>
      <c r="F23" s="86">
        <f>IFERROR(+'Annex 4 QR ofertes presentades'!F23,"")</f>
        <v>0</v>
      </c>
      <c r="G23" s="87">
        <f>IFERROR(+'Annex 4 QR ofertes presentades'!G23,"")</f>
        <v>24600</v>
      </c>
      <c r="H23" s="87">
        <f>IFERROR(+'Annex 4 QR ofertes presentades'!H23,"")</f>
        <v>5166</v>
      </c>
      <c r="I23" s="88">
        <f>IFERROR(+'Annex 4 QR ofertes presentades'!I23,"")</f>
        <v>29766</v>
      </c>
      <c r="J23" s="89"/>
      <c r="K23" s="49" t="s">
        <v>22</v>
      </c>
      <c r="L23" s="93" t="e">
        <f>SUM(L20:L22)</f>
        <v>#VALUE!</v>
      </c>
      <c r="M23" s="93" t="e">
        <f>SUM(M20:M22)</f>
        <v>#VALUE!</v>
      </c>
      <c r="N23" s="94" t="e">
        <f>SUM(N20:N22)</f>
        <v>#VALUE!</v>
      </c>
      <c r="O23" s="89"/>
      <c r="P23" s="49" t="s">
        <v>22</v>
      </c>
      <c r="Q23" s="93" t="e">
        <f t="shared" ref="Q23:S23" si="21">SUM(Q20:Q22)</f>
        <v>#VALUE!</v>
      </c>
      <c r="R23" s="93" t="e">
        <f t="shared" si="21"/>
        <v>#VALUE!</v>
      </c>
      <c r="S23" s="94" t="e">
        <f t="shared" si="21"/>
        <v>#VALUE!</v>
      </c>
      <c r="T23" s="89"/>
      <c r="U23" s="49" t="s">
        <v>22</v>
      </c>
      <c r="V23" s="93" t="e">
        <f t="shared" ref="V23:X23" si="22">SUM(V20:V22)</f>
        <v>#VALUE!</v>
      </c>
      <c r="W23" s="93" t="e">
        <f t="shared" si="22"/>
        <v>#VALUE!</v>
      </c>
      <c r="X23" s="94" t="e">
        <f t="shared" si="22"/>
        <v>#VALUE!</v>
      </c>
      <c r="Y23" s="89"/>
      <c r="Z23" s="49" t="s">
        <v>22</v>
      </c>
      <c r="AA23" s="93" t="e">
        <f t="shared" ref="AA23:AC23" si="23">SUM(AA20:AA22)</f>
        <v>#VALUE!</v>
      </c>
      <c r="AB23" s="93" t="e">
        <f t="shared" si="23"/>
        <v>#VALUE!</v>
      </c>
      <c r="AC23" s="94" t="e">
        <f t="shared" si="23"/>
        <v>#VALUE!</v>
      </c>
      <c r="AD23" s="22"/>
      <c r="AE23" s="22"/>
      <c r="AF23" s="84" t="s">
        <v>44</v>
      </c>
      <c r="AG23" s="85"/>
      <c r="AH23" s="85"/>
      <c r="AI23" s="101">
        <v>15</v>
      </c>
      <c r="AJ23" s="85"/>
      <c r="AK23" s="101">
        <f>SUM(AK20:AK22)</f>
        <v>100</v>
      </c>
      <c r="AL23" s="84"/>
      <c r="AM23" s="101">
        <f>SUM(AM20:AM22)</f>
        <v>100</v>
      </c>
      <c r="AN23" s="84"/>
      <c r="AO23" s="101">
        <f>SUM(AO20:AO22)</f>
        <v>100</v>
      </c>
      <c r="AP23" s="84"/>
      <c r="AQ23" s="101">
        <f>SUM(AQ20:AQ22)</f>
        <v>100</v>
      </c>
      <c r="AR23" s="101">
        <f t="shared" ref="AR23" si="24">+MIN(AJ23,AL23,AN23,AP23)</f>
        <v>0</v>
      </c>
    </row>
    <row r="24" spans="1:44" s="22" customFormat="1" ht="12.75" x14ac:dyDescent="0.2">
      <c r="A24" s="62"/>
      <c r="B24" s="76"/>
      <c r="C24" s="76"/>
      <c r="D24" s="76"/>
      <c r="E24" s="76"/>
      <c r="F24" s="76"/>
      <c r="G24" s="76"/>
      <c r="H24" s="77"/>
      <c r="I24" s="77"/>
      <c r="J24" s="68"/>
      <c r="K24" s="76"/>
      <c r="L24" s="90"/>
      <c r="M24" s="91"/>
      <c r="N24" s="92"/>
      <c r="O24" s="68"/>
      <c r="P24" s="76"/>
      <c r="Q24" s="90"/>
      <c r="R24" s="91"/>
      <c r="S24" s="92"/>
      <c r="T24" s="68"/>
      <c r="U24" s="76"/>
      <c r="V24" s="90"/>
      <c r="W24" s="91"/>
      <c r="X24" s="92"/>
      <c r="Y24" s="68"/>
      <c r="Z24" s="76"/>
      <c r="AA24" s="90"/>
      <c r="AB24" s="91"/>
      <c r="AC24" s="92"/>
    </row>
    <row r="25" spans="1:44" x14ac:dyDescent="0.25">
      <c r="A25" s="62"/>
      <c r="B25" s="66"/>
      <c r="C25" s="66"/>
      <c r="D25" s="66"/>
      <c r="E25" s="66"/>
      <c r="F25" s="66"/>
      <c r="G25" s="66"/>
      <c r="H25" s="57"/>
      <c r="I25" s="57"/>
      <c r="J25" s="58"/>
      <c r="K25" s="58"/>
      <c r="L25" s="71"/>
      <c r="M25" s="71"/>
      <c r="N25" s="58"/>
      <c r="O25" s="58"/>
      <c r="P25" s="58"/>
      <c r="Q25" s="71"/>
      <c r="R25" s="71"/>
      <c r="S25" s="58"/>
      <c r="T25" s="58"/>
      <c r="U25" s="58"/>
      <c r="V25" s="71"/>
      <c r="W25" s="71"/>
      <c r="X25" s="58"/>
      <c r="Y25" s="58"/>
      <c r="Z25" s="58"/>
      <c r="AA25" s="71"/>
      <c r="AB25" s="71"/>
      <c r="AC25" s="58"/>
      <c r="AD25" s="22"/>
      <c r="AE25" s="22"/>
    </row>
    <row r="26" spans="1:44" s="22" customFormat="1" ht="15.75" x14ac:dyDescent="0.25">
      <c r="A26" s="61" t="str">
        <f>IFERROR(+'Annex 4 QR ofertes presentades'!A26,"")</f>
        <v>LOT 2:  Servei de bugaderia de peces de roba d’uniformitat</v>
      </c>
      <c r="B26" s="62"/>
      <c r="C26" s="62"/>
      <c r="D26" s="62"/>
      <c r="E26" s="62"/>
      <c r="F26" s="62"/>
      <c r="G26" s="62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F26" s="112" t="str">
        <f>+A26</f>
        <v>LOT 2:  Servei de bugaderia de peces de roba d’uniformitat</v>
      </c>
    </row>
    <row r="27" spans="1:44" s="22" customFormat="1" ht="12.75" x14ac:dyDescent="0.2">
      <c r="A27" s="64" t="str">
        <f>IFERROR(+'Annex 4 QR ofertes presentades'!A27,"")</f>
        <v>Criteri d'adjudicació 1: Baixa econòmica</v>
      </c>
      <c r="B27" s="62"/>
      <c r="C27" s="62"/>
      <c r="D27" s="62"/>
      <c r="E27" s="62"/>
      <c r="F27" s="62"/>
      <c r="G27" s="62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F27" s="22" t="str">
        <f>+A27</f>
        <v>Criteri d'adjudicació 1: Baixa econòmica</v>
      </c>
    </row>
    <row r="28" spans="1:44" s="22" customFormat="1" ht="13.5" thickBot="1" x14ac:dyDescent="0.25">
      <c r="A28" s="62"/>
      <c r="B28" s="74"/>
      <c r="C28" s="74"/>
      <c r="D28" s="75"/>
      <c r="E28" s="75"/>
      <c r="F28" s="75"/>
      <c r="G28" s="75"/>
      <c r="H28" s="75"/>
      <c r="I28" s="75"/>
      <c r="J28" s="63"/>
      <c r="K28" s="75"/>
      <c r="L28" s="75"/>
      <c r="M28" s="75"/>
      <c r="N28" s="75"/>
      <c r="O28" s="63"/>
      <c r="P28" s="75"/>
      <c r="Q28" s="75"/>
      <c r="R28" s="75"/>
      <c r="S28" s="75"/>
      <c r="T28" s="63"/>
      <c r="U28" s="75"/>
      <c r="V28" s="75"/>
      <c r="W28" s="75"/>
      <c r="X28" s="75"/>
      <c r="Y28" s="63"/>
      <c r="Z28" s="75"/>
      <c r="AA28" s="75"/>
      <c r="AB28" s="75"/>
      <c r="AC28" s="75"/>
    </row>
    <row r="29" spans="1:44" s="22" customFormat="1" ht="63.75" x14ac:dyDescent="0.2">
      <c r="A29" s="22">
        <f>IFERROR(+'Annex 4 QR ofertes presentades'!A29,"")</f>
        <v>0</v>
      </c>
      <c r="B29" s="78" t="str">
        <f>IFERROR(+'Annex 4 QR ofertes presentades'!B29,"")</f>
        <v>Tipus</v>
      </c>
      <c r="C29" s="79" t="str">
        <f>IFERROR(+'Annex 4 QR ofertes presentades'!C29,"")</f>
        <v>Unitats estimades Totals (A)</v>
      </c>
      <c r="D29" s="80" t="str">
        <f>IFERROR(+'Annex 4 QR ofertes presentades'!D29,"")</f>
        <v>Preu unitari màxim de licitació     sense IVA</v>
      </c>
      <c r="E29" s="80" t="str">
        <f>IFERROR(+'Annex 4 QR ofertes presentades'!E29,"")</f>
        <v>IVA 21%</v>
      </c>
      <c r="F29" s="80" t="str">
        <f>IFERROR(+'Annex 4 QR ofertes presentades'!F29,"")</f>
        <v>Preu unitari màxim de licitació         amb IVA</v>
      </c>
      <c r="G29" s="80" t="str">
        <f>IFERROR(+'Annex 4 QR ofertes presentades'!G29,"")</f>
        <v>Import total sense IVA</v>
      </c>
      <c r="H29" s="80" t="str">
        <f>IFERROR(+'Annex 4 QR ofertes presentades'!H29,"")</f>
        <v>21% IVA</v>
      </c>
      <c r="I29" s="81" t="str">
        <f>IFERROR(+'Annex 4 QR ofertes presentades'!I29,"")</f>
        <v>Import total amb IVA</v>
      </c>
      <c r="J29" s="27"/>
      <c r="K29" s="36" t="s">
        <v>20</v>
      </c>
      <c r="L29" s="37" t="s">
        <v>21</v>
      </c>
      <c r="M29" s="38" t="s">
        <v>14</v>
      </c>
      <c r="N29" s="42" t="s">
        <v>19</v>
      </c>
      <c r="O29" s="27"/>
      <c r="P29" s="36" t="s">
        <v>20</v>
      </c>
      <c r="Q29" s="37" t="s">
        <v>21</v>
      </c>
      <c r="R29" s="38" t="s">
        <v>14</v>
      </c>
      <c r="S29" s="42" t="s">
        <v>19</v>
      </c>
      <c r="T29" s="27"/>
      <c r="U29" s="36" t="s">
        <v>20</v>
      </c>
      <c r="V29" s="37" t="s">
        <v>21</v>
      </c>
      <c r="W29" s="38" t="s">
        <v>14</v>
      </c>
      <c r="X29" s="42" t="s">
        <v>19</v>
      </c>
      <c r="Y29" s="27"/>
      <c r="Z29" s="36" t="s">
        <v>20</v>
      </c>
      <c r="AA29" s="37" t="s">
        <v>21</v>
      </c>
      <c r="AB29" s="38" t="s">
        <v>14</v>
      </c>
      <c r="AC29" s="42" t="s">
        <v>19</v>
      </c>
      <c r="AF29" s="78" t="str">
        <f>+B29</f>
        <v>Tipus</v>
      </c>
      <c r="AG29" s="110" t="str">
        <f>+C29</f>
        <v>Unitats estimades Totals (A)</v>
      </c>
      <c r="AH29" s="110" t="str">
        <f>+D29</f>
        <v>Preu unitari màxim de licitació     sense IVA</v>
      </c>
      <c r="AI29" s="111" t="s">
        <v>28</v>
      </c>
      <c r="AJ29" s="107" t="s">
        <v>30</v>
      </c>
      <c r="AK29" s="99" t="s">
        <v>31</v>
      </c>
      <c r="AL29" s="78" t="s">
        <v>30</v>
      </c>
      <c r="AM29" s="99" t="s">
        <v>31</v>
      </c>
      <c r="AN29" s="78" t="s">
        <v>30</v>
      </c>
      <c r="AO29" s="99" t="s">
        <v>31</v>
      </c>
      <c r="AP29" s="78" t="s">
        <v>30</v>
      </c>
      <c r="AQ29" s="99" t="s">
        <v>31</v>
      </c>
      <c r="AR29" s="99" t="s">
        <v>29</v>
      </c>
    </row>
    <row r="30" spans="1:44" s="23" customFormat="1" ht="51" x14ac:dyDescent="0.25">
      <c r="A30" s="22">
        <f>IFERROR(+'Annex 4 QR ofertes presentades'!A30,"")</f>
        <v>0</v>
      </c>
      <c r="B30" s="82" t="str">
        <f>IFERROR(+'Annex 4 QR ofertes presentades'!B30,"")</f>
        <v>Pantaló de representació
(20 punts)</v>
      </c>
      <c r="C30" s="34">
        <f>IFERROR(+'Annex 4 QR ofertes presentades'!C30,"")</f>
        <v>135</v>
      </c>
      <c r="D30" s="35">
        <f>IFERROR(+'Annex 4 QR ofertes presentades'!D30,"")</f>
        <v>15</v>
      </c>
      <c r="E30" s="52">
        <f>IFERROR(+'Annex 4 QR ofertes presentades'!E30,"")</f>
        <v>3.15</v>
      </c>
      <c r="F30" s="35">
        <f>IFERROR(+'Annex 4 QR ofertes presentades'!F30,"")</f>
        <v>18.149999999999999</v>
      </c>
      <c r="G30" s="44">
        <f>IFERROR(+'Annex 4 QR ofertes presentades'!G30,"")</f>
        <v>2025</v>
      </c>
      <c r="H30" s="40">
        <f>IFERROR(+'Annex 4 QR ofertes presentades'!H30,"")</f>
        <v>425.25</v>
      </c>
      <c r="I30" s="83">
        <f>IFERROR(+'Annex 4 QR ofertes presentades'!I30,"")</f>
        <v>2450.25</v>
      </c>
      <c r="J30" s="72"/>
      <c r="K30" s="39">
        <f>+'Annex 4 QR ofertes presentades'!K30</f>
        <v>0</v>
      </c>
      <c r="L30" s="41">
        <f t="shared" ref="L30" si="25">$C30*K30</f>
        <v>0</v>
      </c>
      <c r="M30" s="41">
        <f>L30*0.21</f>
        <v>0</v>
      </c>
      <c r="N30" s="43">
        <f>L30+M30</f>
        <v>0</v>
      </c>
      <c r="O30" s="72"/>
      <c r="P30" s="39">
        <f>+'Annex 4 QR ofertes presentades'!P30</f>
        <v>0</v>
      </c>
      <c r="Q30" s="41">
        <f t="shared" ref="Q30:AA30" si="26">$C30*P30</f>
        <v>0</v>
      </c>
      <c r="R30" s="41">
        <f t="shared" ref="R30" si="27">Q30*0.21</f>
        <v>0</v>
      </c>
      <c r="S30" s="43">
        <f t="shared" ref="S30" si="28">Q30+R30</f>
        <v>0</v>
      </c>
      <c r="T30" s="72"/>
      <c r="U30" s="39">
        <f>+'Annex 4 QR ofertes presentades'!U30</f>
        <v>0</v>
      </c>
      <c r="V30" s="41">
        <f t="shared" si="26"/>
        <v>0</v>
      </c>
      <c r="W30" s="41">
        <f t="shared" ref="W30" si="29">V30*0.21</f>
        <v>0</v>
      </c>
      <c r="X30" s="43">
        <f t="shared" ref="X30" si="30">V30+W30</f>
        <v>0</v>
      </c>
      <c r="Y30" s="72"/>
      <c r="Z30" s="39">
        <f>+'Annex 4 QR ofertes presentades'!Z30</f>
        <v>0</v>
      </c>
      <c r="AA30" s="41">
        <f t="shared" si="26"/>
        <v>0</v>
      </c>
      <c r="AB30" s="41">
        <f t="shared" ref="AB30" si="31">AA30*0.21</f>
        <v>0</v>
      </c>
      <c r="AC30" s="43">
        <f t="shared" ref="AC30" si="32">AA30+AB30</f>
        <v>0</v>
      </c>
      <c r="AD30" s="22"/>
      <c r="AE30" s="22"/>
      <c r="AF30" s="108" t="str">
        <f>+B30</f>
        <v>Pantaló de representació
(20 punts)</v>
      </c>
      <c r="AG30" s="109">
        <f t="shared" ref="AG30" si="33">+C30</f>
        <v>135</v>
      </c>
      <c r="AH30" s="115">
        <f t="shared" ref="AH30" si="34">+D30</f>
        <v>15</v>
      </c>
      <c r="AI30" s="113">
        <v>100</v>
      </c>
      <c r="AJ30" s="106">
        <f>+K30</f>
        <v>0</v>
      </c>
      <c r="AK30" s="100">
        <f>+$AI30*(1-(AJ30-$AR30)/($AH30-$AR30))</f>
        <v>100</v>
      </c>
      <c r="AL30" s="106">
        <f>+P30</f>
        <v>0</v>
      </c>
      <c r="AM30" s="100">
        <f>+$AI30*(1-(AL30-$AR30)/($AH30-$AR30))</f>
        <v>100</v>
      </c>
      <c r="AN30" s="106">
        <f>+U30</f>
        <v>0</v>
      </c>
      <c r="AO30" s="100">
        <f>+$AI30*(1-(AN30-$AR30)/($AH30-$AR30))</f>
        <v>100</v>
      </c>
      <c r="AP30" s="106">
        <f>+Z30</f>
        <v>0</v>
      </c>
      <c r="AQ30" s="100">
        <f>+$AI30*(1-(AP30-$AR30)/($AH30-$AR30))</f>
        <v>100</v>
      </c>
      <c r="AR30" s="100">
        <f>+MIN(AJ30,AL30,AN30,AP30)</f>
        <v>0</v>
      </c>
    </row>
    <row r="31" spans="1:44" s="23" customFormat="1" ht="26.25" thickBot="1" x14ac:dyDescent="0.25">
      <c r="A31" s="22">
        <f>IFERROR(+'Annex 4 QR ofertes presentades'!A31,"")</f>
        <v>0</v>
      </c>
      <c r="B31" s="84" t="str">
        <f>IFERROR(+'Annex 4 QR ofertes presentades'!B31,"")</f>
        <v>Import total</v>
      </c>
      <c r="C31" s="85">
        <f>IFERROR(+'Annex 4 QR ofertes presentades'!C31,"")</f>
        <v>0</v>
      </c>
      <c r="D31" s="85">
        <f>IFERROR(+'Annex 4 QR ofertes presentades'!D31,"")</f>
        <v>0</v>
      </c>
      <c r="E31" s="85">
        <f>IFERROR(+'Annex 4 QR ofertes presentades'!E31,"")</f>
        <v>0</v>
      </c>
      <c r="F31" s="86">
        <f>IFERROR(+'Annex 4 QR ofertes presentades'!F31,"")</f>
        <v>0</v>
      </c>
      <c r="G31" s="87">
        <f>IFERROR(+'Annex 4 QR ofertes presentades'!G31,"")</f>
        <v>8100</v>
      </c>
      <c r="H31" s="87">
        <f>IFERROR(+'Annex 4 QR ofertes presentades'!H31,"")</f>
        <v>1701</v>
      </c>
      <c r="I31" s="88">
        <f>IFERROR(+'Annex 4 QR ofertes presentades'!I31,"")</f>
        <v>9801</v>
      </c>
      <c r="J31" s="27"/>
      <c r="K31" s="49" t="s">
        <v>22</v>
      </c>
      <c r="L31" s="93">
        <f>SUM(L30:L30)</f>
        <v>0</v>
      </c>
      <c r="M31" s="93">
        <f>SUM(M30:M30)</f>
        <v>0</v>
      </c>
      <c r="N31" s="94">
        <f>SUM(N30:N30)</f>
        <v>0</v>
      </c>
      <c r="O31" s="27"/>
      <c r="P31" s="49" t="s">
        <v>22</v>
      </c>
      <c r="Q31" s="93">
        <f t="shared" ref="Q31:S31" si="35">SUM(Q30:Q30)</f>
        <v>0</v>
      </c>
      <c r="R31" s="93">
        <f t="shared" si="35"/>
        <v>0</v>
      </c>
      <c r="S31" s="94">
        <f t="shared" si="35"/>
        <v>0</v>
      </c>
      <c r="T31" s="27"/>
      <c r="U31" s="49" t="s">
        <v>22</v>
      </c>
      <c r="V31" s="93">
        <f t="shared" ref="V31:X31" si="36">SUM(V30:V30)</f>
        <v>0</v>
      </c>
      <c r="W31" s="93">
        <f t="shared" si="36"/>
        <v>0</v>
      </c>
      <c r="X31" s="94">
        <f t="shared" si="36"/>
        <v>0</v>
      </c>
      <c r="Y31" s="27"/>
      <c r="Z31" s="49" t="s">
        <v>22</v>
      </c>
      <c r="AA31" s="93">
        <f t="shared" ref="AA31:AC31" si="37">SUM(AA30:AA30)</f>
        <v>0</v>
      </c>
      <c r="AB31" s="93">
        <f t="shared" si="37"/>
        <v>0</v>
      </c>
      <c r="AC31" s="94">
        <f t="shared" si="37"/>
        <v>0</v>
      </c>
      <c r="AD31" s="22"/>
      <c r="AE31" s="22"/>
      <c r="AF31" s="84" t="s">
        <v>44</v>
      </c>
      <c r="AG31" s="85"/>
      <c r="AH31" s="85"/>
      <c r="AI31" s="101">
        <v>15</v>
      </c>
      <c r="AJ31" s="85"/>
      <c r="AK31" s="101">
        <f>SUM(AK28:AK30)</f>
        <v>100</v>
      </c>
      <c r="AL31" s="84"/>
      <c r="AM31" s="101">
        <f>SUM(AM28:AM30)</f>
        <v>100</v>
      </c>
      <c r="AN31" s="84"/>
      <c r="AO31" s="101">
        <f>SUM(AO28:AO30)</f>
        <v>100</v>
      </c>
      <c r="AP31" s="84"/>
      <c r="AQ31" s="101">
        <f>SUM(AQ28:AQ30)</f>
        <v>100</v>
      </c>
      <c r="AR31" s="101">
        <f t="shared" ref="AR31" si="38">+MIN(AJ31,AL31,AN31,AP31)</f>
        <v>0</v>
      </c>
    </row>
    <row r="32" spans="1:44" s="22" customFormat="1" ht="12.75" x14ac:dyDescent="0.2">
      <c r="A32" s="62"/>
      <c r="B32" s="76"/>
      <c r="C32" s="76"/>
      <c r="D32" s="76"/>
      <c r="E32" s="76"/>
      <c r="F32" s="76"/>
      <c r="G32" s="76"/>
      <c r="H32" s="77"/>
      <c r="I32" s="77"/>
      <c r="J32" s="68"/>
      <c r="K32" s="76"/>
      <c r="L32" s="90"/>
      <c r="M32" s="91"/>
      <c r="N32" s="92"/>
      <c r="O32" s="68"/>
      <c r="P32" s="76"/>
      <c r="Q32" s="90"/>
      <c r="R32" s="91"/>
      <c r="S32" s="92"/>
      <c r="T32" s="68"/>
      <c r="U32" s="76"/>
      <c r="V32" s="90"/>
      <c r="W32" s="91"/>
      <c r="X32" s="92"/>
      <c r="Y32" s="68"/>
      <c r="Z32" s="76"/>
      <c r="AA32" s="90"/>
      <c r="AB32" s="91"/>
      <c r="AC32" s="92"/>
    </row>
    <row r="33" spans="1:44" x14ac:dyDescent="0.25">
      <c r="A33" s="62"/>
      <c r="B33" s="73"/>
      <c r="C33" s="73"/>
      <c r="D33" s="73"/>
      <c r="E33" s="73"/>
      <c r="F33" s="73"/>
      <c r="G33" s="73"/>
      <c r="H33" s="57"/>
      <c r="I33" s="57"/>
      <c r="J33" s="58"/>
      <c r="K33" s="58"/>
      <c r="L33" s="71"/>
      <c r="M33" s="71"/>
      <c r="N33" s="58"/>
      <c r="O33" s="58"/>
      <c r="P33" s="58"/>
      <c r="Q33" s="71"/>
      <c r="R33" s="71"/>
      <c r="S33" s="58"/>
      <c r="T33" s="58"/>
      <c r="U33" s="58"/>
      <c r="V33" s="71"/>
      <c r="W33" s="71"/>
      <c r="X33" s="58"/>
      <c r="Y33" s="58"/>
      <c r="Z33" s="58"/>
      <c r="AA33" s="71"/>
      <c r="AB33" s="71"/>
      <c r="AC33" s="58"/>
      <c r="AD33" s="22"/>
      <c r="AE33" s="22"/>
    </row>
    <row r="34" spans="1:44" s="22" customFormat="1" ht="15.75" x14ac:dyDescent="0.25">
      <c r="A34" s="61" t="str">
        <f>IFERROR(+'Annex 4 QR ofertes presentades'!A34,"")</f>
        <v/>
      </c>
      <c r="B34" s="62"/>
      <c r="C34" s="62"/>
      <c r="D34" s="62"/>
      <c r="E34" s="62"/>
      <c r="F34" s="62"/>
      <c r="G34" s="62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F34" s="112" t="str">
        <f>+A34</f>
        <v/>
      </c>
    </row>
    <row r="35" spans="1:44" s="22" customFormat="1" ht="12.75" x14ac:dyDescent="0.2">
      <c r="A35" s="64" t="str">
        <f>IFERROR(+'Annex 4 QR ofertes presentades'!A35,"")</f>
        <v/>
      </c>
      <c r="B35" s="62"/>
      <c r="C35" s="62"/>
      <c r="D35" s="62"/>
      <c r="E35" s="62"/>
      <c r="F35" s="62"/>
      <c r="G35" s="62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F35" s="22" t="str">
        <f>+A35</f>
        <v/>
      </c>
    </row>
    <row r="36" spans="1:44" s="22" customFormat="1" ht="13.5" thickBot="1" x14ac:dyDescent="0.25">
      <c r="A36" s="62"/>
      <c r="B36" s="65"/>
      <c r="C36" s="65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</row>
    <row r="37" spans="1:44" s="22" customFormat="1" ht="58.5" x14ac:dyDescent="0.2">
      <c r="A37" s="62">
        <f>IFERROR(+'Annex 4 QR ofertes presentades'!A37,"")</f>
        <v>0</v>
      </c>
      <c r="B37" s="78" t="str">
        <f>IFERROR(+'Annex 4 QR ofertes presentades'!B37,"")</f>
        <v/>
      </c>
      <c r="C37" s="79" t="str">
        <f>IFERROR(+'Annex 4 QR ofertes presentades'!C37,"")</f>
        <v/>
      </c>
      <c r="D37" s="80" t="str">
        <f>IFERROR(+'Annex 4 QR ofertes presentades'!D37,"")</f>
        <v/>
      </c>
      <c r="E37" s="80" t="str">
        <f>IFERROR(+'Annex 4 QR ofertes presentades'!E37,"")</f>
        <v/>
      </c>
      <c r="F37" s="80" t="str">
        <f>IFERROR(+'Annex 4 QR ofertes presentades'!F37,"")</f>
        <v/>
      </c>
      <c r="G37" s="80" t="str">
        <f>IFERROR(+'Annex 4 QR ofertes presentades'!G37,"")</f>
        <v/>
      </c>
      <c r="H37" s="80" t="str">
        <f>IFERROR(+'Annex 4 QR ofertes presentades'!H37,"")</f>
        <v/>
      </c>
      <c r="I37" s="81" t="str">
        <f>IFERROR(+'Annex 4 QR ofertes presentades'!I37,"")</f>
        <v/>
      </c>
      <c r="J37" s="72"/>
      <c r="K37" s="36" t="s">
        <v>20</v>
      </c>
      <c r="L37" s="37" t="s">
        <v>21</v>
      </c>
      <c r="M37" s="38" t="s">
        <v>14</v>
      </c>
      <c r="N37" s="42" t="s">
        <v>19</v>
      </c>
      <c r="O37" s="72"/>
      <c r="P37" s="36" t="s">
        <v>20</v>
      </c>
      <c r="Q37" s="37" t="s">
        <v>21</v>
      </c>
      <c r="R37" s="38" t="s">
        <v>14</v>
      </c>
      <c r="S37" s="42" t="s">
        <v>19</v>
      </c>
      <c r="T37" s="72"/>
      <c r="U37" s="36" t="s">
        <v>20</v>
      </c>
      <c r="V37" s="37" t="s">
        <v>21</v>
      </c>
      <c r="W37" s="38" t="s">
        <v>14</v>
      </c>
      <c r="X37" s="42" t="s">
        <v>19</v>
      </c>
      <c r="Y37" s="72"/>
      <c r="Z37" s="36" t="s">
        <v>20</v>
      </c>
      <c r="AA37" s="37" t="s">
        <v>21</v>
      </c>
      <c r="AB37" s="38" t="s">
        <v>14</v>
      </c>
      <c r="AC37" s="42" t="s">
        <v>19</v>
      </c>
      <c r="AD37" s="72"/>
      <c r="AE37" s="72"/>
      <c r="AF37" s="78" t="str">
        <f>+B37</f>
        <v/>
      </c>
      <c r="AG37" s="110" t="str">
        <f>+C37</f>
        <v/>
      </c>
      <c r="AH37" s="110" t="str">
        <f>+D37</f>
        <v/>
      </c>
      <c r="AI37" s="111" t="s">
        <v>28</v>
      </c>
      <c r="AJ37" s="107" t="s">
        <v>30</v>
      </c>
      <c r="AK37" s="99" t="s">
        <v>31</v>
      </c>
      <c r="AL37" s="78" t="s">
        <v>30</v>
      </c>
      <c r="AM37" s="99" t="s">
        <v>31</v>
      </c>
      <c r="AN37" s="78" t="s">
        <v>30</v>
      </c>
      <c r="AO37" s="99" t="s">
        <v>31</v>
      </c>
      <c r="AP37" s="78" t="s">
        <v>30</v>
      </c>
      <c r="AQ37" s="99" t="s">
        <v>31</v>
      </c>
      <c r="AR37" s="99" t="s">
        <v>29</v>
      </c>
    </row>
    <row r="38" spans="1:44" s="23" customFormat="1" x14ac:dyDescent="0.25">
      <c r="A38" s="62">
        <f>IFERROR(+'Annex 4 QR ofertes presentades'!A38,"")</f>
        <v>0</v>
      </c>
      <c r="B38" s="82" t="str">
        <f>IFERROR(+'Annex 4 QR ofertes presentades'!B38,"")</f>
        <v/>
      </c>
      <c r="C38" s="34" t="str">
        <f>IFERROR(+'Annex 4 QR ofertes presentades'!C38,"")</f>
        <v/>
      </c>
      <c r="D38" s="35" t="str">
        <f>IFERROR(+'Annex 4 QR ofertes presentades'!D38,"")</f>
        <v/>
      </c>
      <c r="E38" s="52" t="str">
        <f>IFERROR(+'Annex 4 QR ofertes presentades'!E38,"")</f>
        <v/>
      </c>
      <c r="F38" s="35" t="str">
        <f>IFERROR(+'Annex 4 QR ofertes presentades'!F38,"")</f>
        <v/>
      </c>
      <c r="G38" s="44" t="str">
        <f>IFERROR(+'Annex 4 QR ofertes presentades'!G38,"")</f>
        <v/>
      </c>
      <c r="H38" s="40" t="str">
        <f>IFERROR(+'Annex 4 QR ofertes presentades'!H38,"")</f>
        <v/>
      </c>
      <c r="I38" s="83" t="str">
        <f>IFERROR(+'Annex 4 QR ofertes presentades'!I38,"")</f>
        <v/>
      </c>
      <c r="J38" s="72"/>
      <c r="K38" s="39">
        <f>+'Annex 4 QR ofertes presentades'!K38</f>
        <v>0</v>
      </c>
      <c r="L38" s="41" t="e">
        <f t="shared" ref="L38" si="39">$C38*K38</f>
        <v>#VALUE!</v>
      </c>
      <c r="M38" s="41" t="e">
        <f>L38*0.21</f>
        <v>#VALUE!</v>
      </c>
      <c r="N38" s="43" t="e">
        <f>L38+M38</f>
        <v>#VALUE!</v>
      </c>
      <c r="O38" s="72"/>
      <c r="P38" s="39">
        <f>+'Annex 4 QR ofertes presentades'!P38</f>
        <v>0</v>
      </c>
      <c r="Q38" s="41" t="e">
        <f t="shared" ref="Q38:AA38" si="40">$C38*P38</f>
        <v>#VALUE!</v>
      </c>
      <c r="R38" s="41" t="e">
        <f t="shared" ref="R38" si="41">Q38*0.21</f>
        <v>#VALUE!</v>
      </c>
      <c r="S38" s="43" t="e">
        <f t="shared" ref="S38" si="42">Q38+R38</f>
        <v>#VALUE!</v>
      </c>
      <c r="T38" s="72"/>
      <c r="U38" s="39">
        <f>+'Annex 4 QR ofertes presentades'!U38</f>
        <v>0</v>
      </c>
      <c r="V38" s="41" t="e">
        <f t="shared" si="40"/>
        <v>#VALUE!</v>
      </c>
      <c r="W38" s="41" t="e">
        <f t="shared" ref="W38" si="43">V38*0.21</f>
        <v>#VALUE!</v>
      </c>
      <c r="X38" s="43" t="e">
        <f t="shared" ref="X38" si="44">V38+W38</f>
        <v>#VALUE!</v>
      </c>
      <c r="Y38" s="72"/>
      <c r="Z38" s="39">
        <f>+'Annex 4 QR ofertes presentades'!Z38</f>
        <v>0</v>
      </c>
      <c r="AA38" s="41" t="e">
        <f t="shared" si="40"/>
        <v>#VALUE!</v>
      </c>
      <c r="AB38" s="41" t="e">
        <f t="shared" ref="AB38" si="45">AA38*0.21</f>
        <v>#VALUE!</v>
      </c>
      <c r="AC38" s="43" t="e">
        <f t="shared" ref="AC38" si="46">AA38+AB38</f>
        <v>#VALUE!</v>
      </c>
      <c r="AD38" s="72"/>
      <c r="AE38" s="72"/>
      <c r="AF38" s="108" t="str">
        <f>+B38</f>
        <v/>
      </c>
      <c r="AG38" s="109" t="str">
        <f t="shared" ref="AG38" si="47">+C38</f>
        <v/>
      </c>
      <c r="AH38" s="115" t="str">
        <f t="shared" ref="AH38" si="48">+D38</f>
        <v/>
      </c>
      <c r="AI38" s="113">
        <v>100</v>
      </c>
      <c r="AJ38" s="106">
        <f>+K38</f>
        <v>0</v>
      </c>
      <c r="AK38" s="100" t="e">
        <f>+$AI38*(1-(AJ38-$AR38)/($AH38-$AR38))</f>
        <v>#VALUE!</v>
      </c>
      <c r="AL38" s="106">
        <f>+P38</f>
        <v>0</v>
      </c>
      <c r="AM38" s="100" t="e">
        <f>+$AI38*(1-(AL38-$AR38)/($AH38-$AR38))</f>
        <v>#VALUE!</v>
      </c>
      <c r="AN38" s="106">
        <f>+U38</f>
        <v>0</v>
      </c>
      <c r="AO38" s="100" t="e">
        <f>+$AI38*(1-(AN38-$AR38)/($AH38-$AR38))</f>
        <v>#VALUE!</v>
      </c>
      <c r="AP38" s="106">
        <f>+Z38</f>
        <v>0</v>
      </c>
      <c r="AQ38" s="100" t="e">
        <f>+$AI38*(1-(AP38-$AR38)/($AH38-$AR38))</f>
        <v>#VALUE!</v>
      </c>
      <c r="AR38" s="100">
        <f>+MIN(AJ38,AL38,AN38,AP38)</f>
        <v>0</v>
      </c>
    </row>
    <row r="39" spans="1:44" s="23" customFormat="1" ht="26.25" thickBot="1" x14ac:dyDescent="0.25">
      <c r="A39" s="62">
        <f>IFERROR(+'Annex 4 QR ofertes presentades'!A39,"")</f>
        <v>0</v>
      </c>
      <c r="B39" s="84" t="str">
        <f>IFERROR(+'Annex 4 QR ofertes presentades'!B39,"")</f>
        <v/>
      </c>
      <c r="C39" s="85" t="str">
        <f>IFERROR(+'Annex 4 QR ofertes presentades'!C39,"")</f>
        <v/>
      </c>
      <c r="D39" s="85" t="str">
        <f>IFERROR(+'Annex 4 QR ofertes presentades'!D39,"")</f>
        <v/>
      </c>
      <c r="E39" s="85" t="str">
        <f>IFERROR(+'Annex 4 QR ofertes presentades'!E39,"")</f>
        <v/>
      </c>
      <c r="F39" s="86" t="str">
        <f>IFERROR(+'Annex 4 QR ofertes presentades'!F39,"")</f>
        <v/>
      </c>
      <c r="G39" s="87" t="str">
        <f>IFERROR(+'Annex 4 QR ofertes presentades'!G39,"")</f>
        <v/>
      </c>
      <c r="H39" s="87" t="str">
        <f>IFERROR(+'Annex 4 QR ofertes presentades'!H39,"")</f>
        <v/>
      </c>
      <c r="I39" s="88" t="str">
        <f>IFERROR(+'Annex 4 QR ofertes presentades'!I39,"")</f>
        <v/>
      </c>
      <c r="J39" s="72"/>
      <c r="K39" s="49" t="s">
        <v>22</v>
      </c>
      <c r="L39" s="93" t="e">
        <f>SUM(L38:L38)</f>
        <v>#VALUE!</v>
      </c>
      <c r="M39" s="93" t="e">
        <f>SUM(M38:M38)</f>
        <v>#VALUE!</v>
      </c>
      <c r="N39" s="94" t="e">
        <f>SUM(N38:N38)</f>
        <v>#VALUE!</v>
      </c>
      <c r="O39" s="72"/>
      <c r="P39" s="49" t="s">
        <v>22</v>
      </c>
      <c r="Q39" s="93" t="e">
        <f t="shared" ref="Q39:S39" si="49">SUM(Q38:Q38)</f>
        <v>#VALUE!</v>
      </c>
      <c r="R39" s="93" t="e">
        <f t="shared" si="49"/>
        <v>#VALUE!</v>
      </c>
      <c r="S39" s="94" t="e">
        <f t="shared" si="49"/>
        <v>#VALUE!</v>
      </c>
      <c r="T39" s="72"/>
      <c r="U39" s="49" t="s">
        <v>22</v>
      </c>
      <c r="V39" s="93" t="e">
        <f t="shared" ref="V39:X39" si="50">SUM(V38:V38)</f>
        <v>#VALUE!</v>
      </c>
      <c r="W39" s="93" t="e">
        <f t="shared" si="50"/>
        <v>#VALUE!</v>
      </c>
      <c r="X39" s="94" t="e">
        <f t="shared" si="50"/>
        <v>#VALUE!</v>
      </c>
      <c r="Y39" s="72"/>
      <c r="Z39" s="49" t="s">
        <v>22</v>
      </c>
      <c r="AA39" s="93" t="e">
        <f t="shared" ref="AA39:AC39" si="51">SUM(AA38:AA38)</f>
        <v>#VALUE!</v>
      </c>
      <c r="AB39" s="93" t="e">
        <f t="shared" si="51"/>
        <v>#VALUE!</v>
      </c>
      <c r="AC39" s="94" t="e">
        <f t="shared" si="51"/>
        <v>#VALUE!</v>
      </c>
      <c r="AD39" s="72"/>
      <c r="AE39" s="72"/>
      <c r="AF39" s="84" t="s">
        <v>44</v>
      </c>
      <c r="AG39" s="85"/>
      <c r="AH39" s="85"/>
      <c r="AI39" s="101">
        <v>15</v>
      </c>
      <c r="AJ39" s="85"/>
      <c r="AK39" s="101" t="e">
        <f>SUM(AK36:AK38)</f>
        <v>#VALUE!</v>
      </c>
      <c r="AL39" s="84"/>
      <c r="AM39" s="101" t="e">
        <f>SUM(AM36:AM38)</f>
        <v>#VALUE!</v>
      </c>
      <c r="AN39" s="84"/>
      <c r="AO39" s="101" t="e">
        <f>SUM(AO36:AO38)</f>
        <v>#VALUE!</v>
      </c>
      <c r="AP39" s="84"/>
      <c r="AQ39" s="101" t="e">
        <f>SUM(AQ36:AQ38)</f>
        <v>#VALUE!</v>
      </c>
      <c r="AR39" s="101">
        <f t="shared" ref="AR39" si="52">+MIN(AJ39,AL39,AN39,AP39)</f>
        <v>0</v>
      </c>
    </row>
    <row r="40" spans="1:44" s="22" customFormat="1" ht="12.75" x14ac:dyDescent="0.2">
      <c r="A40" s="62"/>
      <c r="B40" s="66"/>
      <c r="C40" s="66"/>
      <c r="D40" s="66"/>
      <c r="E40" s="66"/>
      <c r="F40" s="66"/>
      <c r="G40" s="66"/>
      <c r="H40" s="67"/>
      <c r="I40" s="67"/>
      <c r="J40" s="68"/>
      <c r="K40" s="66"/>
      <c r="L40" s="69"/>
      <c r="M40" s="68"/>
      <c r="N40" s="70"/>
      <c r="O40" s="62"/>
      <c r="P40" s="62"/>
      <c r="Q40" s="62"/>
    </row>
    <row r="41" spans="1:44" x14ac:dyDescent="0.25">
      <c r="C41" s="24"/>
      <c r="D41" s="25"/>
      <c r="E41" s="25"/>
      <c r="F41" s="26"/>
      <c r="M41" s="26"/>
    </row>
    <row r="42" spans="1:44" x14ac:dyDescent="0.25">
      <c r="D42" s="5"/>
      <c r="E42" s="5"/>
      <c r="F42" s="6"/>
    </row>
  </sheetData>
  <mergeCells count="13">
    <mergeCell ref="K13:M13"/>
    <mergeCell ref="P13:R13"/>
    <mergeCell ref="U13:W13"/>
    <mergeCell ref="Z13:AB13"/>
    <mergeCell ref="AF3:AR3"/>
    <mergeCell ref="K11:M11"/>
    <mergeCell ref="P11:R11"/>
    <mergeCell ref="U11:W11"/>
    <mergeCell ref="Z11:AB11"/>
    <mergeCell ref="K12:M12"/>
    <mergeCell ref="P12:R12"/>
    <mergeCell ref="U12:W12"/>
    <mergeCell ref="Z12:AB12"/>
  </mergeCells>
  <conditionalFormatting sqref="AJ20:AJ22">
    <cfRule type="cellIs" dxfId="13" priority="16" operator="greaterThan">
      <formula>$AH20</formula>
    </cfRule>
  </conditionalFormatting>
  <conditionalFormatting sqref="AL20:AL22">
    <cfRule type="cellIs" dxfId="12" priority="14" operator="greaterThan">
      <formula>$AH20</formula>
    </cfRule>
  </conditionalFormatting>
  <conditionalFormatting sqref="AN20">
    <cfRule type="cellIs" dxfId="11" priority="12" operator="greaterThan">
      <formula>$AH20</formula>
    </cfRule>
  </conditionalFormatting>
  <conditionalFormatting sqref="AN21:AN22">
    <cfRule type="cellIs" dxfId="10" priority="11" operator="greaterThan">
      <formula>$AH21</formula>
    </cfRule>
  </conditionalFormatting>
  <conditionalFormatting sqref="AP20">
    <cfRule type="cellIs" dxfId="9" priority="10" operator="greaterThan">
      <formula>$AH20</formula>
    </cfRule>
  </conditionalFormatting>
  <conditionalFormatting sqref="AP21:AP22">
    <cfRule type="cellIs" dxfId="8" priority="9" operator="greaterThan">
      <formula>$AH21</formula>
    </cfRule>
  </conditionalFormatting>
  <conditionalFormatting sqref="AJ30">
    <cfRule type="cellIs" dxfId="7" priority="8" operator="greaterThan">
      <formula>$AH30</formula>
    </cfRule>
  </conditionalFormatting>
  <conditionalFormatting sqref="AL30">
    <cfRule type="cellIs" dxfId="6" priority="7" operator="greaterThan">
      <formula>$AH30</formula>
    </cfRule>
  </conditionalFormatting>
  <conditionalFormatting sqref="AN30">
    <cfRule type="cellIs" dxfId="5" priority="6" operator="greaterThan">
      <formula>$AH30</formula>
    </cfRule>
  </conditionalFormatting>
  <conditionalFormatting sqref="AP30">
    <cfRule type="cellIs" dxfId="4" priority="5" operator="greaterThan">
      <formula>$AH30</formula>
    </cfRule>
  </conditionalFormatting>
  <conditionalFormatting sqref="AJ38">
    <cfRule type="cellIs" dxfId="3" priority="4" operator="greaterThan">
      <formula>$AH38</formula>
    </cfRule>
  </conditionalFormatting>
  <conditionalFormatting sqref="AL38">
    <cfRule type="cellIs" dxfId="2" priority="3" operator="greaterThan">
      <formula>$AH38</formula>
    </cfRule>
  </conditionalFormatting>
  <conditionalFormatting sqref="AN38">
    <cfRule type="cellIs" dxfId="1" priority="2" operator="greaterThan">
      <formula>$AH38</formula>
    </cfRule>
  </conditionalFormatting>
  <conditionalFormatting sqref="AP38">
    <cfRule type="cellIs" dxfId="0" priority="1" operator="greaterThan">
      <formula>$AH38</formula>
    </cfRule>
  </conditionalFormatting>
  <pageMargins left="0.7" right="0.7" top="0.75" bottom="0.75" header="0.3" footer="0.3"/>
  <pageSetup paperSize="9" scale="53" fitToHeight="0" orientation="landscape" r:id="rId1"/>
  <headerFooter>
    <oddHeader>&amp;L&amp;G</oddHeader>
    <oddFooter>&amp;LAnnex 4&amp;R&amp;P / &amp;N</oddFooter>
  </headerFooter>
  <ignoredErrors>
    <ignoredError sqref="AN20:AN22 AP20:AP22 AL30 AN30 AP30 AP38 AN38 AL38 AL20:AL22" formula="1"/>
  </ignoredError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Annex 4 QR  </vt:lpstr>
      <vt:lpstr>Annex 4 QR ofertes presentades</vt:lpstr>
      <vt:lpstr>Annex 4 QR ofertes presenta (2</vt:lpstr>
      <vt:lpstr>'Annex 4 QR  '!Área_de_impresión</vt:lpstr>
      <vt:lpstr>'Annex 4 QR ofertes presenta (2'!Área_de_impresión</vt:lpstr>
      <vt:lpstr>'Annex 4 QR ofertes presentades'!Área_de_impresión</vt:lpstr>
    </vt:vector>
  </TitlesOfParts>
  <Company>Ajuntament de Sabadell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2024-04-24T12:59:08Z</cp:lastPrinted>
  <dcterms:created xsi:type="dcterms:W3CDTF">2022-10-03T12:05:54Z</dcterms:created>
  <dcterms:modified xsi:type="dcterms:W3CDTF">2024-07-17T10:25:02Z</dcterms:modified>
</cp:coreProperties>
</file>