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L:\Contractes Manteniment\OBRES - INVERSIONS\EDA050_COBERTA PARC CATALUNYA\MODIFICACIÓ PRESSUPOST PROJECTE\"/>
    </mc:Choice>
  </mc:AlternateContent>
  <bookViews>
    <workbookView xWindow="0" yWindow="0" windowWidth="20490" windowHeight="7755"/>
  </bookViews>
  <sheets>
    <sheet name="PEM" sheetId="4" r:id="rId1"/>
  </sheets>
  <calcPr calcId="152511" fullPrecision="0"/>
</workbook>
</file>

<file path=xl/calcChain.xml><?xml version="1.0" encoding="utf-8"?>
<calcChain xmlns="http://schemas.openxmlformats.org/spreadsheetml/2006/main">
  <c r="H62" i="4" l="1"/>
  <c r="H60" i="4"/>
  <c r="H51" i="4"/>
  <c r="H37" i="4"/>
  <c r="H17" i="4"/>
  <c r="H58" i="4" l="1"/>
  <c r="H49" i="4"/>
  <c r="H48" i="4"/>
  <c r="H47" i="4"/>
  <c r="H46" i="4"/>
  <c r="H45" i="4"/>
  <c r="H35" i="4"/>
  <c r="H34" i="4"/>
  <c r="H33" i="4"/>
  <c r="H32" i="4"/>
  <c r="H31" i="4"/>
  <c r="H30" i="4"/>
  <c r="H29" i="4"/>
  <c r="H28" i="4"/>
  <c r="H27" i="4"/>
  <c r="H26" i="4"/>
  <c r="H25" i="4"/>
  <c r="H24" i="4"/>
  <c r="H15" i="4"/>
  <c r="H14" i="4"/>
  <c r="H13" i="4"/>
  <c r="H12" i="4"/>
  <c r="H11" i="4"/>
  <c r="H10" i="4"/>
  <c r="H9" i="4"/>
  <c r="H64" i="4" l="1"/>
  <c r="H63" i="4" l="1"/>
  <c r="H65" i="4" s="1"/>
  <c r="H66" i="4" l="1"/>
  <c r="H68" i="4" s="1"/>
</calcChain>
</file>

<file path=xl/sharedStrings.xml><?xml version="1.0" encoding="utf-8"?>
<sst xmlns="http://schemas.openxmlformats.org/spreadsheetml/2006/main" count="121" uniqueCount="53">
  <si>
    <t>Preu</t>
  </si>
  <si>
    <t>Amidament</t>
  </si>
  <si>
    <t>Import</t>
  </si>
  <si>
    <t>Obra</t>
  </si>
  <si>
    <t>01</t>
  </si>
  <si>
    <t>Capítol</t>
  </si>
  <si>
    <t>m2</t>
  </si>
  <si>
    <t>TOTAL</t>
  </si>
  <si>
    <t>ml</t>
  </si>
  <si>
    <t>01.01</t>
  </si>
  <si>
    <t>01.02</t>
  </si>
  <si>
    <t xml:space="preserve">IMPORT TOTAL EXECUCIÓ MATERIAL  </t>
  </si>
  <si>
    <t>6% Benefici Industrial</t>
  </si>
  <si>
    <t>21 % IVA</t>
  </si>
  <si>
    <t>SUMA Import Total Execució Material + G.G. + B.I.</t>
  </si>
  <si>
    <t>IMPORT TOTAL PRESSUPOST GENERAL</t>
  </si>
  <si>
    <t>SEGURETAT I SALUT</t>
  </si>
  <si>
    <t>pa</t>
  </si>
  <si>
    <t>Seguretat i Salut en les obres d'execució, d'acord amb la normativa vigent. Inclou totes les mesures de protecció individual i col.lectiva de les obres.</t>
  </si>
  <si>
    <t>13% Despeses Generals</t>
  </si>
  <si>
    <t>Formació de mitja canya de 6 cm de radi feta amb morter de ciment. Inclou la neteja i preparació de la superfície de suport. En l'element acabat no te que haver-hi pols, fissures, forats o d'altres defectes. Ha de ser continu, quedarà ben adherit al suport i es respectaran les juntes de dilatació</t>
  </si>
  <si>
    <t>01.03</t>
  </si>
  <si>
    <t>TREBALLS PREVIS I D'ENDERROC</t>
  </si>
  <si>
    <t>Pressupost EDV050</t>
  </si>
  <si>
    <t>TREBALLS REPARACIÓ</t>
  </si>
  <si>
    <t>TREBALLS ADEQUACIÓ COBERTA</t>
  </si>
  <si>
    <t>01.04</t>
  </si>
  <si>
    <t xml:space="preserve">Coberta plana transitable, no ventilada, amb paviment flotant aïllant, tipus invertida, pendent del 1% al 5%, per a tràfic de vianants privat. FORMACIÓ DE PENDENTS: mitjançant vorada de tremujals, aiguafons i juntes amb mestres de maó ceràmic buit doble i capa d'argila expandida, abocada en sec i consolidada en la seva superfície amb beurada de ciment, proporcionant una resistència a compressió de 1 MPa i con una conductivitat tèrmica de 0,087 W/(mK), amb espessor medi de 10 cm; amb capa de regularització de morter de ciment, industrial, M-5 de 4 cm d'espessor, acabat remolinat; IMPERMEABILITZACIÓ: tipus bicapa, adherida, composta per làmina de betum modificat amb elastòmer SBS, LBM(SBS)-30-FV, prèvia emprimació amb emulsió asfàltica aniònica amb càrregues tipus EB, i làmina de betum modificat amb elastòmer SBS, LBM(SBS)-30-FP adherida a l'anterior amb bufador, sense coincidir les seves juntes; CAPA SEPARADORA SOTA PROTECCIÓ: geotèxtil no teixit compost per fibres de polièster unides per tiretes, (200 g/m²); CAPA DE PROTECCIÓ I AïLLAMENT TÈRMIC: paviment flotant de rajoles aïllants formades per 35 mm de morter i 40 mm de poliestirè extrudit, de 600x400 mm, color gris, acabat porós, col·locades directament sobre la capa separadora. </t>
  </si>
  <si>
    <t>Arrencada de coronament de pedra natural, de fins a 30 cm d'amplària, amb mitjans manuals i càrrega manual de runa sobre camió o contenidor</t>
  </si>
  <si>
    <t>Enderroc complet de coberta plana, no transitable, amb grava, amb mitjans manuals i martell pneumàtic i càrrega manual sobre camió o contenidor. Demolició completa de coberta plana no transitable, amb capa de protecció de grava de 10 cm de gruix mitjà; amb martell pneumàtic, sense afectar a l'estabilitat dels elements constructius contigus, i càrrega manual sobre camió o contenidor. El preu inclou la demolició de totes les capes que componen la coberta, incloent la capa de formació de pendents i la demolició dels embornals.</t>
  </si>
  <si>
    <t>Reparació de junt estructural de formigó, amb repicat i sanejament previ de la zona afectada amb mitjans manuals i segellat amb massilla de poliuretà bicomponent, aplicada amb pistola i imprimació prèvia</t>
  </si>
  <si>
    <t>Arrebossat esquerdejat sobre parament vertical exterior, a més de 3,00 m d'alçària, amb morter de ciment 1:6 (ampit coberta)</t>
  </si>
  <si>
    <t>Trobada de coberta plana transitable, no ventilada, amb solat flotant aïllant, tipus invertida, sense aïllant tèrmic addicional amb parament vertical; mitjançant la col·locació de perfil de xapa d'acer galvanitzat, espessor 0,8 mm, desenvolupament 300 mm, i 2 plecs, per a acabament i protecció de la impermeabilització formada per: banda de reforç de 50 cm d'amplada, realitzada a partir de làmina de betum modificat amb elastòmer SBS, LBM(SBS)-40-FP, amb armadura de feltre de polièster no teixit de 160 g/m², de superfície no protegida, totalment adherida al suport amb bufador, prèvia emprimació amb emulsió asfàltica aniònica amb càrregues tipus EB. Acabat amb banda de terminació de 50 cm de desenvolupament amb làmina de betum modificat amb elastòmer SBS, LBM(SBS)-50/G-FP, amb armadura de feltre de polièster reforçat i estabilitzat de 150 g/m², amb autoprotecció mineral de color gris. Inclús cordó de segellat aplicat entre el perfil metàl·lic i el parament.</t>
  </si>
  <si>
    <t>Impermeabilització junt de dilatació en coberta plana transitable, no ventilada, amb solat flotant aïllant, tipus invertida, sense aïllant tèrmic addicional. Impermeabilització: dues bandes d'adherència, de làmina de betum modificat amb elastòmer SBS, LBM(SBS)-30-FP, amb armadura de feltre de polièster no teixit de 160 g/m², de superfície no protegida, de 30 cm d'amplada cadascuna, totalment adherides al suport amb bufador, a cada costat del junt, prèvia emprimació amb emulsió asfàltica aniònica amb càrregues tipus EB; banda de reforç de 50 cm d'amplada, realitzada a partir de làmina de betum modificat amb elastòmer SBS, LBM(SBS)-40-FP, amb armadura de feltre de polièster no teixit de 160 g/m², de superfície no protegida, formant una manxa sense adherir en la zona de la junta; cordó de reblert per a junta de dilatació, de massilla amb base bituminosa tipus BH-II, de 25 mm de diàmetre; i banda de terminació de 32 cm d'amplada, realitzada a partir de làmina de betum modificat amb elastòmer SBS, LBM(SBS)-40-FP, amb armadura de feltre de polièster no teixit de 160 g/m², de superfície no protegida soldada a la impermeabilització contínua de la coberta, formant una manxa sense adherir en la zona de la junta, sobre el cordó de reblert.</t>
  </si>
  <si>
    <t>Substitució de bonera vertical deteriorada per bonera de goma termoplàstica fins diàmetre 140 mm, adherida sobre làmina bituminosa en calent, inclou repicat de les vores, làmina de betum asfàltic de cavalcament i recrescut de solera</t>
  </si>
  <si>
    <t>Coronament muret ampit, de xapa plegada d'alumini anoditzat color a escollir, amb un gruix mínim de 15 micres, espessor 1,5 mm, desenvolupament de 400 a 600 mm i 4 plecs, amb goteró; fixat mitjançant grapes de subjecció amb sistema de clicat; i segellat dels junts entre peces i, si s'escau, de les unions amb els murs amb segellador adhesiu monocomponent.</t>
  </si>
  <si>
    <t>Arrebossat amb morter monocapa (OC) de ciment, de designació CSIII-W2, segons la norma UNE-EN 998-1, col·locat manualment i acabat llis</t>
  </si>
  <si>
    <t>Reparació de superfícies escrostonades, amb segregacions, escantellades, erosions o zones amb desprendiments en paraments de formigó, amb morter tixotròpic de dos components de ciment, resines sintètiques, fum de sílice i reforçat amb fibres, inclòs sanejat manual, repicat mecànic de 3 cm, amb aplicació de pont d'unió i passivat d'armadures</t>
  </si>
  <si>
    <t>Pintat de parament horitzontal exterior de ciment, amb pintura plàstica amb acabat llis, amb una capa de fons diluïda i dues d'acabat</t>
  </si>
  <si>
    <t>m3</t>
  </si>
  <si>
    <t>Transport de residus a instal·lació autoritzada de gestió de residus, amb camió de 12 t, amb un recorregut de més de 10 i fins a 15 km</t>
  </si>
  <si>
    <t>Muntatge i desmuntatge de bastida tubular metàl·lica fixa, formada per bastiments de 70 cm i alçària &lt;= 200 cm, amb bases regulables, tubs travessers, tubs de travament, plataformes de treball d'amplària com a mínim de 60 cm, escales d'accés, baranes laterals, sòcols i xarxa de protecció de poliamida, col·locada a tota la cara exterior i amarradors cada 20 m2 de façana, inclosos tots els elements de senyalització normalitzats i el transport amb un recorregut total màxim de 20 km</t>
  </si>
  <si>
    <t>Amortització diària de bastida tubular metàl·lica fixa, formada per bastiments de 70 cm d'amplària i alçària &lt;= 200 cm, amb bases regulables, tubs travessers, tubs de travament, plataformes de treball d'amplària com a mínim de 60 cm, escales d'accés, baranes laterals, sòcols i xarxa de protecció de poliamida col·locada a tota la cara exterior i amarradors cada 20 m2 de façana, inclosos tots els elements de senyalització normalitzats</t>
  </si>
  <si>
    <t>Pintat i sanejat de marcs vidrieres d'acer i pilars, amb esmalt a base d'olis vegetals, amb dues capes d'imprimació antioxidant a base d'olis i resines vegetals i dues d'acabat</t>
  </si>
  <si>
    <t xml:space="preserve">Ampit de fins 0,6 m d'altura de 14 cm d'espessor de fàbrica de maó ceràmic buit (H-16), per revestir, 24x19x14 cm, amb junts horitzontals i verticals de 10 mm d'espessor, rebuda amb morter de ciment industrial, color gris, M-5, subministrat a granel.
</t>
  </si>
  <si>
    <t>ut</t>
  </si>
  <si>
    <t>PRESSUPOST PER A LA SUBSTITUCIÓ I MILLORA DE LA COBERTA DE LES OFICINES DEL PARC CATALUNYA</t>
  </si>
  <si>
    <t>Implantació i preparació de les zones asignades per almazenatge, càrrega i descàrrega de tots els materials per a la realització de la obra, protegint paraments que puguin ser afectats, inclou la delimitació-tancament de les zones de treball.</t>
  </si>
  <si>
    <r>
      <t>Impermeabilització trobament en coberta plana transitable, no ventilada, amb solat flotant aïllant, tipus invertida, sense aïllant tèrmic addicional amb bonera de PVC, de sortida vertical, de 125 mm de diàmetre fixat amb soldadura t</t>
    </r>
    <r>
      <rPr>
        <sz val="8"/>
        <rFont val="Calibri"/>
        <family val="2"/>
      </rPr>
      <t xml:space="preserve">ermoplàstica a la làmina impermeabilitzant de PVC. </t>
    </r>
  </si>
  <si>
    <r>
      <t xml:space="preserve">Impermeabilització trobament en coberta plana transitable, no ventilada, amb solat flotant aïllant, tipus invertida, sense aïllant tèrmic addicional amb suports metàl.lics de la linea de vida anclats al forjat existent, de sortida vertical, fixat amb soldadura </t>
    </r>
    <r>
      <rPr>
        <sz val="8"/>
        <rFont val="Calibri"/>
        <family val="2"/>
      </rPr>
      <t xml:space="preserve">termoplàstica a la làmina impermeabilitzant de PVC. </t>
    </r>
  </si>
  <si>
    <t xml:space="preserve"> Prova d'estanquitat de coberta plana impermeabilitzada amb làmina bituminosa modificada, segons la norma UNE 104401</t>
  </si>
  <si>
    <t>Arrencada d'escopidor de pedra natural, amb mitjans manuals i càrrega manual de runa sobre camió o contenidor</t>
  </si>
  <si>
    <t>Remat escopidor de planxa d'acer plegada amb acabat galvanitzat, d'1,5 mm de gruix, 60 cm de desenvolupament i 5 plecs com a màxim, per a escopidor, col·locat amb fixacions mecàniques, previ sanejat de la superfície de suport.</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</si>
</sst>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 &quot;€&quot;"/>
  </numFmts>
  <fonts count="8" x14ac:knownFonts="1">
    <font>
      <sz val="11"/>
      <color rgb="FF000000"/>
      <name val="Calibri"/>
      <family val="2"/>
    </font>
    <font>
      <sz val="8"/>
      <color rgb="FF000000"/>
      <name val="Calibri"/>
      <family val="2"/>
    </font>
    <font>
      <b/>
      <sz val="14"/>
      <color rgb="FF000000"/>
      <name val="Calibri"/>
      <family val="2"/>
    </font>
    <font>
      <b/>
      <sz val="8"/>
      <color rgb="FF000000"/>
      <name val="Calibri"/>
      <family val="2"/>
    </font>
    <font>
      <b/>
      <sz val="11"/>
      <color rgb="FF000000"/>
      <name val="Calibri"/>
      <family val="2"/>
    </font>
    <font>
      <sz val="10"/>
      <color theme="1"/>
      <name val="Calibri"/>
      <family val="2"/>
      <scheme val="minor"/>
    </font>
    <font>
      <sz val="8"/>
      <color rgb="FFFF0000"/>
      <name val="Calibri"/>
      <family val="2"/>
    </font>
    <font>
      <sz val="8"/>
      <name val="Calibri"/>
      <family val="2"/>
    </font>
  </fonts>
  <fills count="5">
    <fill>
      <patternFill patternType="none"/>
    </fill>
    <fill>
      <patternFill patternType="gray125"/>
    </fill>
    <fill>
      <patternFill patternType="solid">
        <fgColor rgb="FF99CCFF"/>
        <bgColor rgb="FF99CCFF"/>
      </patternFill>
    </fill>
    <fill>
      <patternFill patternType="solid">
        <fgColor rgb="FFC0C0C0"/>
        <bgColor rgb="FFC0C0C0"/>
      </patternFill>
    </fill>
    <fill>
      <patternFill patternType="solid">
        <fgColor theme="4" tint="0.79998168889431442"/>
        <bgColor rgb="FFFFFFCC"/>
      </patternFill>
    </fill>
  </fills>
  <borders count="4">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applyNumberFormat="0" applyBorder="0" applyAlignment="0"/>
  </cellStyleXfs>
  <cellXfs count="38">
    <xf numFmtId="0" fontId="0" fillId="0" borderId="0" xfId="0" applyFill="1" applyProtection="1"/>
    <xf numFmtId="0" fontId="3" fillId="0" borderId="0" xfId="0" applyFont="1" applyFill="1" applyProtection="1"/>
    <xf numFmtId="49" fontId="3" fillId="0" borderId="0" xfId="0" applyNumberFormat="1" applyFont="1" applyFill="1" applyProtection="1"/>
    <xf numFmtId="49" fontId="1" fillId="0" borderId="0" xfId="0" applyNumberFormat="1" applyFont="1" applyFill="1" applyProtection="1"/>
    <xf numFmtId="0" fontId="1" fillId="0" borderId="0" xfId="0" applyFont="1" applyFill="1" applyAlignment="1" applyProtection="1">
      <alignment wrapText="1"/>
    </xf>
    <xf numFmtId="0" fontId="4" fillId="0" borderId="0" xfId="0" applyFont="1" applyFill="1" applyProtection="1"/>
    <xf numFmtId="0" fontId="0" fillId="0" borderId="0" xfId="0" applyBorder="1"/>
    <xf numFmtId="164" fontId="5" fillId="0" borderId="0" xfId="0" applyNumberFormat="1" applyFont="1" applyBorder="1"/>
    <xf numFmtId="0" fontId="4" fillId="0" borderId="0" xfId="0" applyFont="1" applyBorder="1"/>
    <xf numFmtId="164" fontId="0" fillId="0" borderId="0" xfId="0" applyNumberFormat="1" applyFill="1" applyProtection="1"/>
    <xf numFmtId="164" fontId="1" fillId="0" borderId="0" xfId="0" applyNumberFormat="1" applyFont="1" applyFill="1" applyProtection="1"/>
    <xf numFmtId="164" fontId="4" fillId="0" borderId="0" xfId="0" applyNumberFormat="1" applyFont="1" applyFill="1" applyProtection="1"/>
    <xf numFmtId="2" fontId="0" fillId="0" borderId="0" xfId="0" applyNumberFormat="1" applyFill="1" applyProtection="1"/>
    <xf numFmtId="49" fontId="1" fillId="0" borderId="0" xfId="0" applyNumberFormat="1" applyFont="1" applyFill="1" applyAlignment="1" applyProtection="1">
      <alignment vertical="top"/>
    </xf>
    <xf numFmtId="164" fontId="1" fillId="0" borderId="0" xfId="0" applyNumberFormat="1" applyFont="1" applyFill="1" applyProtection="1">
      <protection locked="0"/>
    </xf>
    <xf numFmtId="2" fontId="1" fillId="0" borderId="0" xfId="0" applyNumberFormat="1" applyFont="1" applyFill="1" applyProtection="1">
      <protection locked="0"/>
    </xf>
    <xf numFmtId="0" fontId="3" fillId="0" borderId="1" xfId="0" applyFont="1" applyFill="1" applyBorder="1" applyProtection="1"/>
    <xf numFmtId="164" fontId="3" fillId="0" borderId="2" xfId="0" applyNumberFormat="1" applyFont="1" applyFill="1" applyBorder="1" applyProtection="1"/>
    <xf numFmtId="2" fontId="3" fillId="0" borderId="2" xfId="0" applyNumberFormat="1" applyFont="1" applyFill="1" applyBorder="1" applyProtection="1"/>
    <xf numFmtId="164" fontId="3" fillId="0" borderId="3" xfId="0" applyNumberFormat="1" applyFont="1" applyFill="1" applyBorder="1" applyProtection="1"/>
    <xf numFmtId="0" fontId="1" fillId="0" borderId="0" xfId="0" applyFont="1" applyFill="1" applyAlignment="1" applyProtection="1">
      <alignment vertical="top" wrapText="1"/>
    </xf>
    <xf numFmtId="164" fontId="1" fillId="0" borderId="0" xfId="0" applyNumberFormat="1" applyFont="1" applyFill="1" applyAlignment="1" applyProtection="1">
      <alignment vertical="top" wrapText="1"/>
    </xf>
    <xf numFmtId="164" fontId="1" fillId="0" borderId="0" xfId="0" applyNumberFormat="1" applyFont="1" applyFill="1" applyAlignment="1" applyProtection="1">
      <alignment vertical="top"/>
    </xf>
    <xf numFmtId="164" fontId="1" fillId="0" borderId="0" xfId="0" applyNumberFormat="1" applyFont="1" applyFill="1" applyAlignment="1" applyProtection="1">
      <alignment vertical="top"/>
      <protection locked="0"/>
    </xf>
    <xf numFmtId="2" fontId="1" fillId="0" borderId="0" xfId="0" applyNumberFormat="1" applyFont="1" applyFill="1" applyAlignment="1" applyProtection="1">
      <alignment vertical="top"/>
      <protection locked="0"/>
    </xf>
    <xf numFmtId="0" fontId="0" fillId="0" borderId="0" xfId="0" applyFill="1" applyAlignment="1" applyProtection="1">
      <alignment vertical="top" wrapText="1"/>
    </xf>
    <xf numFmtId="164" fontId="6" fillId="0" borderId="0" xfId="0" applyNumberFormat="1" applyFont="1" applyFill="1" applyAlignment="1" applyProtection="1">
      <alignment vertical="top" wrapText="1"/>
    </xf>
    <xf numFmtId="0" fontId="1" fillId="0" borderId="0" xfId="0" applyFont="1" applyFill="1" applyAlignment="1" applyProtection="1">
      <alignment horizontal="center" vertical="top" wrapText="1"/>
    </xf>
    <xf numFmtId="164" fontId="1" fillId="4" borderId="0" xfId="0" applyNumberFormat="1" applyFont="1" applyFill="1" applyAlignment="1" applyProtection="1">
      <alignment vertical="top" wrapText="1"/>
      <protection locked="0"/>
    </xf>
    <xf numFmtId="2" fontId="1" fillId="4" borderId="0" xfId="0" applyNumberFormat="1" applyFont="1" applyFill="1" applyAlignment="1" applyProtection="1">
      <alignment vertical="top" wrapText="1"/>
      <protection locked="0"/>
    </xf>
    <xf numFmtId="164" fontId="1" fillId="4" borderId="0" xfId="0" applyNumberFormat="1" applyFont="1" applyFill="1" applyAlignment="1" applyProtection="1">
      <alignment vertical="top"/>
      <protection locked="0"/>
    </xf>
    <xf numFmtId="2" fontId="1" fillId="4" borderId="0" xfId="0" applyNumberFormat="1" applyFont="1" applyFill="1" applyAlignment="1" applyProtection="1">
      <alignment vertical="top"/>
      <protection locked="0"/>
    </xf>
    <xf numFmtId="0" fontId="3" fillId="0" borderId="0" xfId="0" applyFont="1" applyFill="1" applyBorder="1" applyProtection="1"/>
    <xf numFmtId="164" fontId="3" fillId="0" borderId="0" xfId="0" applyNumberFormat="1" applyFont="1" applyFill="1" applyBorder="1" applyProtection="1"/>
    <xf numFmtId="2" fontId="3" fillId="0" borderId="0" xfId="0" applyNumberFormat="1" applyFont="1" applyFill="1" applyBorder="1" applyProtection="1"/>
    <xf numFmtId="0" fontId="3" fillId="0" borderId="0" xfId="0" applyFont="1" applyFill="1" applyAlignment="1" applyProtection="1">
      <alignment horizontal="center"/>
    </xf>
    <xf numFmtId="0" fontId="3" fillId="3" borderId="0" xfId="0" applyFont="1" applyFill="1" applyAlignment="1" applyProtection="1">
      <alignment horizontal="center" vertical="center"/>
    </xf>
    <xf numFmtId="0" fontId="2" fillId="2" borderId="0" xfId="0" applyFont="1" applyFill="1" applyAlignment="1" applyProtection="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I68"/>
  <sheetViews>
    <sheetView tabSelected="1" topLeftCell="A37" workbookViewId="0">
      <selection activeCell="F69" sqref="F69"/>
    </sheetView>
  </sheetViews>
  <sheetFormatPr baseColWidth="10" defaultColWidth="9.140625" defaultRowHeight="15" x14ac:dyDescent="0.25"/>
  <cols>
    <col min="1" max="1" width="5.5703125" customWidth="1"/>
    <col min="2" max="2" width="4.85546875" style="25" bestFit="1" customWidth="1"/>
    <col min="3" max="3" width="5.7109375" bestFit="1" customWidth="1"/>
    <col min="4" max="4" width="5.7109375" customWidth="1"/>
    <col min="5" max="5" width="48.7109375" customWidth="1"/>
    <col min="6" max="6" width="7.85546875" customWidth="1"/>
    <col min="7" max="7" width="11.140625" bestFit="1" customWidth="1"/>
    <col min="8" max="8" width="11.42578125" customWidth="1"/>
    <col min="9" max="9" width="69.7109375" style="26" customWidth="1"/>
  </cols>
  <sheetData>
    <row r="2" spans="1:9" ht="35.25" customHeight="1" x14ac:dyDescent="0.3">
      <c r="B2" s="37" t="s">
        <v>46</v>
      </c>
      <c r="C2" s="37"/>
      <c r="D2" s="37"/>
      <c r="E2" s="37"/>
      <c r="F2" s="37"/>
      <c r="G2" s="37"/>
      <c r="H2" s="37"/>
    </row>
    <row r="4" spans="1:9" x14ac:dyDescent="0.25">
      <c r="F4" s="36" t="s">
        <v>0</v>
      </c>
      <c r="G4" s="36" t="s">
        <v>1</v>
      </c>
      <c r="H4" s="36" t="s">
        <v>2</v>
      </c>
    </row>
    <row r="6" spans="1:9" x14ac:dyDescent="0.25">
      <c r="C6" s="1" t="s">
        <v>3</v>
      </c>
      <c r="D6" s="2" t="s">
        <v>4</v>
      </c>
      <c r="E6" s="1" t="s">
        <v>23</v>
      </c>
    </row>
    <row r="7" spans="1:9" x14ac:dyDescent="0.25">
      <c r="C7" s="1" t="s">
        <v>5</v>
      </c>
      <c r="D7" s="2" t="s">
        <v>9</v>
      </c>
      <c r="E7" s="1" t="s">
        <v>22</v>
      </c>
    </row>
    <row r="9" spans="1:9" ht="48" customHeight="1" x14ac:dyDescent="0.25">
      <c r="B9" s="13" t="s">
        <v>9</v>
      </c>
      <c r="C9" s="27">
        <v>1</v>
      </c>
      <c r="D9" s="13" t="s">
        <v>17</v>
      </c>
      <c r="E9" s="20" t="s">
        <v>47</v>
      </c>
      <c r="F9" s="30">
        <v>1000</v>
      </c>
      <c r="G9" s="31">
        <v>1</v>
      </c>
      <c r="H9" s="22">
        <f>F9*G9</f>
        <v>1000</v>
      </c>
    </row>
    <row r="10" spans="1:9" ht="90" x14ac:dyDescent="0.25">
      <c r="B10" s="13" t="s">
        <v>9</v>
      </c>
      <c r="C10" s="27">
        <v>2</v>
      </c>
      <c r="D10" s="13" t="s">
        <v>6</v>
      </c>
      <c r="E10" s="20" t="s">
        <v>29</v>
      </c>
      <c r="F10" s="30">
        <v>22.14</v>
      </c>
      <c r="G10" s="31">
        <v>283.12</v>
      </c>
      <c r="H10" s="22">
        <f>ROUND(ROUND(F10,2)*ROUND(G10,3),2)</f>
        <v>6268.28</v>
      </c>
    </row>
    <row r="11" spans="1:9" ht="39" customHeight="1" x14ac:dyDescent="0.25">
      <c r="B11" s="13" t="s">
        <v>9</v>
      </c>
      <c r="C11" s="27">
        <v>3</v>
      </c>
      <c r="D11" s="13" t="s">
        <v>8</v>
      </c>
      <c r="E11" s="20" t="s">
        <v>28</v>
      </c>
      <c r="F11" s="30">
        <v>5.51</v>
      </c>
      <c r="G11" s="31">
        <v>91.7</v>
      </c>
      <c r="H11" s="22">
        <f>G11*F11</f>
        <v>505.27</v>
      </c>
    </row>
    <row r="12" spans="1:9" ht="22.5" x14ac:dyDescent="0.25">
      <c r="B12" s="13" t="s">
        <v>9</v>
      </c>
      <c r="C12" s="27">
        <v>4</v>
      </c>
      <c r="D12" s="13" t="s">
        <v>8</v>
      </c>
      <c r="E12" s="20" t="s">
        <v>51</v>
      </c>
      <c r="F12" s="30">
        <v>4.41</v>
      </c>
      <c r="G12" s="31">
        <v>26.66</v>
      </c>
      <c r="H12" s="22">
        <f>G12*F12</f>
        <v>117.57</v>
      </c>
    </row>
    <row r="13" spans="1:9" ht="22.5" x14ac:dyDescent="0.25">
      <c r="B13" s="13" t="s">
        <v>9</v>
      </c>
      <c r="C13" s="27">
        <v>5</v>
      </c>
      <c r="D13" s="13" t="s">
        <v>39</v>
      </c>
      <c r="E13" s="20" t="s">
        <v>40</v>
      </c>
      <c r="F13" s="30">
        <v>7.05</v>
      </c>
      <c r="G13" s="31">
        <v>15.8</v>
      </c>
      <c r="H13" s="22">
        <f>G13*F13</f>
        <v>111.39</v>
      </c>
    </row>
    <row r="14" spans="1:9" ht="90" x14ac:dyDescent="0.25">
      <c r="B14" s="13" t="s">
        <v>9</v>
      </c>
      <c r="C14" s="27">
        <v>6</v>
      </c>
      <c r="D14" s="13" t="s">
        <v>6</v>
      </c>
      <c r="E14" s="20" t="s">
        <v>41</v>
      </c>
      <c r="F14" s="30">
        <v>7.25</v>
      </c>
      <c r="G14" s="31">
        <v>188.22</v>
      </c>
      <c r="H14" s="22">
        <f>G14*F14</f>
        <v>1364.6</v>
      </c>
      <c r="I14" s="22"/>
    </row>
    <row r="15" spans="1:9" ht="78.75" x14ac:dyDescent="0.25">
      <c r="B15" s="13" t="s">
        <v>9</v>
      </c>
      <c r="C15" s="27">
        <v>7</v>
      </c>
      <c r="D15" s="13" t="s">
        <v>6</v>
      </c>
      <c r="E15" s="20" t="s">
        <v>42</v>
      </c>
      <c r="F15" s="30">
        <v>0.09</v>
      </c>
      <c r="G15" s="31">
        <v>188.22</v>
      </c>
      <c r="H15" s="22">
        <f>G15*F15</f>
        <v>16.940000000000001</v>
      </c>
    </row>
    <row r="16" spans="1:9" x14ac:dyDescent="0.25">
      <c r="A16" s="3"/>
      <c r="B16" s="20"/>
      <c r="C16" s="3"/>
      <c r="D16" s="3"/>
      <c r="E16" s="4"/>
      <c r="F16" s="14"/>
      <c r="G16" s="15"/>
      <c r="H16" s="10"/>
    </row>
    <row r="17" spans="1:8" x14ac:dyDescent="0.25">
      <c r="A17" s="3"/>
      <c r="B17" s="20"/>
      <c r="C17" s="3"/>
      <c r="D17" s="3"/>
      <c r="E17" s="16" t="s">
        <v>7</v>
      </c>
      <c r="F17" s="17"/>
      <c r="G17" s="18"/>
      <c r="H17" s="19">
        <f>SUM(H8:H16)</f>
        <v>9384.0499999999993</v>
      </c>
    </row>
    <row r="18" spans="1:8" x14ac:dyDescent="0.25">
      <c r="A18" s="3"/>
      <c r="B18" s="20"/>
      <c r="C18" s="3"/>
      <c r="D18" s="3"/>
      <c r="E18" s="32"/>
      <c r="F18" s="33"/>
      <c r="G18" s="34"/>
      <c r="H18" s="33"/>
    </row>
    <row r="19" spans="1:8" x14ac:dyDescent="0.25">
      <c r="A19" s="3"/>
      <c r="B19" s="20"/>
      <c r="C19" s="3"/>
      <c r="D19" s="3"/>
      <c r="E19" s="4"/>
      <c r="F19" s="36" t="s">
        <v>0</v>
      </c>
      <c r="G19" s="36" t="s">
        <v>1</v>
      </c>
      <c r="H19" s="36" t="s">
        <v>2</v>
      </c>
    </row>
    <row r="20" spans="1:8" x14ac:dyDescent="0.25">
      <c r="A20" s="3"/>
      <c r="B20" s="20"/>
      <c r="C20" s="3"/>
      <c r="D20" s="3"/>
      <c r="E20" s="4"/>
      <c r="F20" s="35"/>
      <c r="G20" s="35"/>
      <c r="H20" s="35"/>
    </row>
    <row r="21" spans="1:8" x14ac:dyDescent="0.25">
      <c r="A21" s="3"/>
      <c r="B21" s="20"/>
      <c r="C21" s="1" t="s">
        <v>3</v>
      </c>
      <c r="D21" s="2" t="s">
        <v>4</v>
      </c>
      <c r="E21" s="1" t="s">
        <v>23</v>
      </c>
      <c r="F21" s="14"/>
      <c r="G21" s="15"/>
      <c r="H21" s="10"/>
    </row>
    <row r="22" spans="1:8" x14ac:dyDescent="0.25">
      <c r="A22" s="3"/>
      <c r="B22" s="20"/>
      <c r="C22" s="1" t="s">
        <v>5</v>
      </c>
      <c r="D22" s="2" t="s">
        <v>10</v>
      </c>
      <c r="E22" s="1" t="s">
        <v>25</v>
      </c>
      <c r="F22" s="14"/>
      <c r="G22" s="15"/>
      <c r="H22" s="10"/>
    </row>
    <row r="23" spans="1:8" x14ac:dyDescent="0.25">
      <c r="A23" s="3"/>
      <c r="B23" s="20"/>
      <c r="C23" s="3"/>
      <c r="D23" s="3"/>
      <c r="E23" s="4"/>
      <c r="F23" s="14"/>
      <c r="G23" s="15"/>
      <c r="H23" s="10"/>
    </row>
    <row r="24" spans="1:8" ht="39.75" customHeight="1" x14ac:dyDescent="0.25">
      <c r="B24" s="13" t="s">
        <v>10</v>
      </c>
      <c r="C24" s="27">
        <v>1</v>
      </c>
      <c r="D24" s="13" t="s">
        <v>8</v>
      </c>
      <c r="E24" s="20" t="s">
        <v>30</v>
      </c>
      <c r="F24" s="30">
        <v>13.26</v>
      </c>
      <c r="G24" s="31">
        <v>8.5500000000000007</v>
      </c>
      <c r="H24" s="22">
        <f>ROUND(ROUND(F24,2)*ROUND(G24,3),2)</f>
        <v>113.37</v>
      </c>
    </row>
    <row r="25" spans="1:8" ht="48.75" customHeight="1" x14ac:dyDescent="0.25">
      <c r="B25" s="13" t="s">
        <v>10</v>
      </c>
      <c r="C25" s="27">
        <v>2</v>
      </c>
      <c r="D25" s="13" t="s">
        <v>8</v>
      </c>
      <c r="E25" s="20" t="s">
        <v>44</v>
      </c>
      <c r="F25" s="30">
        <v>44.15</v>
      </c>
      <c r="G25" s="31">
        <v>91.31</v>
      </c>
      <c r="H25" s="22">
        <f t="shared" ref="H25:H35" si="0">G25*F25</f>
        <v>4031.34</v>
      </c>
    </row>
    <row r="26" spans="1:8" ht="22.5" x14ac:dyDescent="0.25">
      <c r="B26" s="13" t="s">
        <v>10</v>
      </c>
      <c r="C26" s="27">
        <v>3</v>
      </c>
      <c r="D26" s="13" t="s">
        <v>6</v>
      </c>
      <c r="E26" s="20" t="s">
        <v>31</v>
      </c>
      <c r="F26" s="30">
        <v>21.08</v>
      </c>
      <c r="G26" s="31">
        <v>54.78</v>
      </c>
      <c r="H26" s="22">
        <f>G26*F26</f>
        <v>1154.76</v>
      </c>
    </row>
    <row r="27" spans="1:8" ht="219.75" customHeight="1" x14ac:dyDescent="0.25">
      <c r="B27" s="13" t="s">
        <v>10</v>
      </c>
      <c r="C27" s="27">
        <v>4</v>
      </c>
      <c r="D27" s="13" t="s">
        <v>6</v>
      </c>
      <c r="E27" s="20" t="s">
        <v>27</v>
      </c>
      <c r="F27" s="30">
        <v>75.900000000000006</v>
      </c>
      <c r="G27" s="31">
        <v>278.55</v>
      </c>
      <c r="H27" s="22">
        <f t="shared" si="0"/>
        <v>21141.95</v>
      </c>
    </row>
    <row r="28" spans="1:8" ht="168.75" x14ac:dyDescent="0.25">
      <c r="B28" s="13" t="s">
        <v>10</v>
      </c>
      <c r="C28" s="27">
        <v>5</v>
      </c>
      <c r="D28" s="13" t="s">
        <v>8</v>
      </c>
      <c r="E28" s="20" t="s">
        <v>32</v>
      </c>
      <c r="F28" s="30">
        <v>45.77</v>
      </c>
      <c r="G28" s="31">
        <v>91.31</v>
      </c>
      <c r="H28" s="22">
        <f>F28*G28</f>
        <v>4179.26</v>
      </c>
    </row>
    <row r="29" spans="1:8" ht="56.25" x14ac:dyDescent="0.25">
      <c r="B29" s="13" t="s">
        <v>10</v>
      </c>
      <c r="C29" s="27">
        <v>6</v>
      </c>
      <c r="D29" s="13" t="s">
        <v>45</v>
      </c>
      <c r="E29" s="20" t="s">
        <v>48</v>
      </c>
      <c r="F29" s="30">
        <v>37.049999999999997</v>
      </c>
      <c r="G29" s="31">
        <v>5</v>
      </c>
      <c r="H29" s="22">
        <f>G29*F29</f>
        <v>185.25</v>
      </c>
    </row>
    <row r="30" spans="1:8" ht="56.25" x14ac:dyDescent="0.25">
      <c r="B30" s="13" t="s">
        <v>10</v>
      </c>
      <c r="C30" s="27">
        <v>7</v>
      </c>
      <c r="D30" s="13" t="s">
        <v>45</v>
      </c>
      <c r="E30" s="20" t="s">
        <v>49</v>
      </c>
      <c r="F30" s="30">
        <v>37.049999999999997</v>
      </c>
      <c r="G30" s="31">
        <v>4</v>
      </c>
      <c r="H30" s="22">
        <f>G30*F30</f>
        <v>148.19999999999999</v>
      </c>
    </row>
    <row r="31" spans="1:8" ht="219" customHeight="1" x14ac:dyDescent="0.25">
      <c r="B31" s="13" t="s">
        <v>10</v>
      </c>
      <c r="C31" s="27">
        <v>8</v>
      </c>
      <c r="D31" s="13" t="s">
        <v>8</v>
      </c>
      <c r="E31" s="20" t="s">
        <v>33</v>
      </c>
      <c r="F31" s="30">
        <v>22.77</v>
      </c>
      <c r="G31" s="31">
        <v>8.5500000000000007</v>
      </c>
      <c r="H31" s="22">
        <f t="shared" si="0"/>
        <v>194.68</v>
      </c>
    </row>
    <row r="32" spans="1:8" ht="56.25" x14ac:dyDescent="0.25">
      <c r="B32" s="13" t="s">
        <v>10</v>
      </c>
      <c r="C32" s="27">
        <v>9</v>
      </c>
      <c r="D32" s="13" t="s">
        <v>8</v>
      </c>
      <c r="E32" s="20" t="s">
        <v>20</v>
      </c>
      <c r="F32" s="30">
        <v>9.51</v>
      </c>
      <c r="G32" s="31">
        <v>91.1</v>
      </c>
      <c r="H32" s="22">
        <f t="shared" si="0"/>
        <v>866.36</v>
      </c>
    </row>
    <row r="33" spans="1:8" ht="45" x14ac:dyDescent="0.25">
      <c r="B33" s="13" t="s">
        <v>10</v>
      </c>
      <c r="C33" s="27">
        <v>10</v>
      </c>
      <c r="D33" s="13"/>
      <c r="E33" s="20" t="s">
        <v>34</v>
      </c>
      <c r="F33" s="30">
        <v>86.26</v>
      </c>
      <c r="G33" s="31">
        <v>5</v>
      </c>
      <c r="H33" s="22">
        <f t="shared" si="0"/>
        <v>431.3</v>
      </c>
    </row>
    <row r="34" spans="1:8" ht="71.25" customHeight="1" x14ac:dyDescent="0.25">
      <c r="B34" s="13" t="s">
        <v>10</v>
      </c>
      <c r="C34" s="27">
        <v>11</v>
      </c>
      <c r="D34" s="13" t="s">
        <v>8</v>
      </c>
      <c r="E34" s="20" t="s">
        <v>35</v>
      </c>
      <c r="F34" s="30">
        <v>46.52</v>
      </c>
      <c r="G34" s="31">
        <v>91.31</v>
      </c>
      <c r="H34" s="22">
        <f t="shared" si="0"/>
        <v>4247.74</v>
      </c>
    </row>
    <row r="35" spans="1:8" ht="22.5" x14ac:dyDescent="0.25">
      <c r="B35" s="13" t="s">
        <v>10</v>
      </c>
      <c r="C35" s="27">
        <v>12</v>
      </c>
      <c r="D35" s="13" t="s">
        <v>45</v>
      </c>
      <c r="E35" s="20" t="s">
        <v>50</v>
      </c>
      <c r="F35" s="30">
        <v>460.24</v>
      </c>
      <c r="G35" s="31">
        <v>1</v>
      </c>
      <c r="H35" s="22">
        <f t="shared" si="0"/>
        <v>460.24</v>
      </c>
    </row>
    <row r="36" spans="1:8" x14ac:dyDescent="0.25">
      <c r="A36" s="13"/>
      <c r="B36" s="20"/>
      <c r="C36" s="13"/>
      <c r="D36" s="13"/>
      <c r="E36" s="20"/>
      <c r="F36" s="23"/>
      <c r="G36" s="24"/>
      <c r="H36" s="22"/>
    </row>
    <row r="37" spans="1:8" x14ac:dyDescent="0.25">
      <c r="A37" s="13"/>
      <c r="B37" s="20"/>
      <c r="C37" s="13"/>
      <c r="D37" s="13"/>
      <c r="E37" s="16" t="s">
        <v>7</v>
      </c>
      <c r="F37" s="17"/>
      <c r="G37" s="18"/>
      <c r="H37" s="19">
        <f>SUM(H24:H35)</f>
        <v>37154.449999999997</v>
      </c>
    </row>
    <row r="38" spans="1:8" x14ac:dyDescent="0.25">
      <c r="A38" s="13"/>
      <c r="B38" s="20"/>
      <c r="C38" s="13"/>
      <c r="D38" s="13"/>
      <c r="E38" s="20"/>
      <c r="F38" s="23"/>
      <c r="G38" s="24"/>
      <c r="H38" s="22"/>
    </row>
    <row r="39" spans="1:8" x14ac:dyDescent="0.25">
      <c r="A39" s="13"/>
      <c r="B39" s="20"/>
      <c r="C39" s="13"/>
      <c r="D39" s="13"/>
      <c r="E39" s="20"/>
      <c r="F39" s="36" t="s">
        <v>0</v>
      </c>
      <c r="G39" s="36" t="s">
        <v>1</v>
      </c>
      <c r="H39" s="36" t="s">
        <v>2</v>
      </c>
    </row>
    <row r="40" spans="1:8" x14ac:dyDescent="0.25">
      <c r="A40" s="13"/>
      <c r="B40" s="20"/>
      <c r="C40" s="13"/>
      <c r="D40" s="13"/>
      <c r="E40" s="20"/>
      <c r="F40" s="23"/>
      <c r="G40" s="24"/>
      <c r="H40" s="22"/>
    </row>
    <row r="41" spans="1:8" x14ac:dyDescent="0.25">
      <c r="A41" s="13"/>
      <c r="B41" s="20"/>
      <c r="C41" s="1" t="s">
        <v>3</v>
      </c>
      <c r="D41" s="2" t="s">
        <v>4</v>
      </c>
      <c r="E41" s="1" t="s">
        <v>23</v>
      </c>
      <c r="F41" s="23"/>
      <c r="G41" s="24"/>
      <c r="H41" s="22"/>
    </row>
    <row r="42" spans="1:8" x14ac:dyDescent="0.25">
      <c r="A42" s="13"/>
      <c r="B42" s="20"/>
      <c r="C42" s="1" t="s">
        <v>5</v>
      </c>
      <c r="D42" s="2" t="s">
        <v>21</v>
      </c>
      <c r="E42" s="1" t="s">
        <v>24</v>
      </c>
      <c r="F42" s="23"/>
      <c r="G42" s="24"/>
      <c r="H42" s="22"/>
    </row>
    <row r="43" spans="1:8" x14ac:dyDescent="0.25">
      <c r="A43" s="13"/>
      <c r="B43" s="20"/>
      <c r="C43" s="13"/>
      <c r="D43" s="13"/>
      <c r="E43" s="20"/>
      <c r="F43" s="23"/>
      <c r="G43" s="24"/>
      <c r="H43" s="22"/>
    </row>
    <row r="44" spans="1:8" x14ac:dyDescent="0.25">
      <c r="A44" s="13"/>
      <c r="B44" s="20"/>
      <c r="C44" s="13"/>
      <c r="D44" s="13"/>
      <c r="E44" s="20"/>
      <c r="F44" s="23"/>
      <c r="G44" s="24"/>
      <c r="H44" s="22"/>
    </row>
    <row r="45" spans="1:8" ht="27.75" customHeight="1" x14ac:dyDescent="0.25">
      <c r="B45" s="13" t="s">
        <v>21</v>
      </c>
      <c r="C45" s="27">
        <v>1</v>
      </c>
      <c r="D45" s="13" t="s">
        <v>6</v>
      </c>
      <c r="E45" s="20" t="s">
        <v>36</v>
      </c>
      <c r="F45" s="30">
        <v>17.98</v>
      </c>
      <c r="G45" s="31">
        <v>84.7</v>
      </c>
      <c r="H45" s="22">
        <f>G45*F45</f>
        <v>1522.91</v>
      </c>
    </row>
    <row r="46" spans="1:8" ht="45" x14ac:dyDescent="0.25">
      <c r="B46" s="13" t="s">
        <v>21</v>
      </c>
      <c r="C46" s="27">
        <v>2</v>
      </c>
      <c r="D46" s="13" t="s">
        <v>8</v>
      </c>
      <c r="E46" s="20" t="s">
        <v>52</v>
      </c>
      <c r="F46" s="30">
        <v>46.52</v>
      </c>
      <c r="G46" s="31">
        <v>21.8</v>
      </c>
      <c r="H46" s="22">
        <f>G46*F46</f>
        <v>1014.14</v>
      </c>
    </row>
    <row r="47" spans="1:8" ht="70.5" customHeight="1" x14ac:dyDescent="0.25">
      <c r="B47" s="13" t="s">
        <v>21</v>
      </c>
      <c r="C47" s="27">
        <v>3</v>
      </c>
      <c r="D47" s="13" t="s">
        <v>6</v>
      </c>
      <c r="E47" s="20" t="s">
        <v>37</v>
      </c>
      <c r="F47" s="30">
        <v>146.51</v>
      </c>
      <c r="G47" s="31">
        <v>6</v>
      </c>
      <c r="H47" s="22">
        <f>G47*F47</f>
        <v>879.06</v>
      </c>
    </row>
    <row r="48" spans="1:8" ht="22.5" x14ac:dyDescent="0.25">
      <c r="B48" s="13" t="s">
        <v>21</v>
      </c>
      <c r="C48" s="27">
        <v>4</v>
      </c>
      <c r="D48" s="13" t="s">
        <v>6</v>
      </c>
      <c r="E48" s="20" t="s">
        <v>38</v>
      </c>
      <c r="F48" s="30">
        <v>9.07</v>
      </c>
      <c r="G48" s="31">
        <v>85</v>
      </c>
      <c r="H48" s="22">
        <f>G48*F48</f>
        <v>770.95</v>
      </c>
    </row>
    <row r="49" spans="2:8" ht="36" customHeight="1" x14ac:dyDescent="0.25">
      <c r="B49" s="13" t="s">
        <v>21</v>
      </c>
      <c r="C49" s="27">
        <v>5</v>
      </c>
      <c r="D49" s="13" t="s">
        <v>6</v>
      </c>
      <c r="E49" s="20" t="s">
        <v>43</v>
      </c>
      <c r="F49" s="30">
        <v>25.88</v>
      </c>
      <c r="G49" s="31">
        <v>53.62</v>
      </c>
      <c r="H49" s="22">
        <f>G49*F49</f>
        <v>1387.69</v>
      </c>
    </row>
    <row r="51" spans="2:8" x14ac:dyDescent="0.25">
      <c r="E51" s="16" t="s">
        <v>7</v>
      </c>
      <c r="F51" s="17"/>
      <c r="G51" s="18"/>
      <c r="H51" s="19">
        <f>SUM(H45:H49)</f>
        <v>5574.75</v>
      </c>
    </row>
    <row r="52" spans="2:8" x14ac:dyDescent="0.25">
      <c r="G52" s="12"/>
    </row>
    <row r="53" spans="2:8" x14ac:dyDescent="0.25">
      <c r="F53" s="36" t="s">
        <v>0</v>
      </c>
      <c r="G53" s="36" t="s">
        <v>1</v>
      </c>
      <c r="H53" s="36" t="s">
        <v>2</v>
      </c>
    </row>
    <row r="54" spans="2:8" x14ac:dyDescent="0.25">
      <c r="G54" s="12"/>
    </row>
    <row r="55" spans="2:8" x14ac:dyDescent="0.25">
      <c r="C55" s="1" t="s">
        <v>3</v>
      </c>
      <c r="D55" s="2" t="s">
        <v>4</v>
      </c>
      <c r="E55" s="1" t="s">
        <v>23</v>
      </c>
      <c r="G55" s="12"/>
    </row>
    <row r="56" spans="2:8" x14ac:dyDescent="0.25">
      <c r="C56" s="1" t="s">
        <v>5</v>
      </c>
      <c r="D56" s="2" t="s">
        <v>26</v>
      </c>
      <c r="E56" s="1" t="s">
        <v>16</v>
      </c>
      <c r="G56" s="12"/>
    </row>
    <row r="57" spans="2:8" x14ac:dyDescent="0.25">
      <c r="C57" s="1"/>
      <c r="D57" s="2"/>
      <c r="E57" s="1"/>
      <c r="G57" s="12"/>
    </row>
    <row r="58" spans="2:8" ht="33.75" x14ac:dyDescent="0.25">
      <c r="B58" s="13" t="s">
        <v>26</v>
      </c>
      <c r="C58" s="27">
        <v>1</v>
      </c>
      <c r="D58" s="13" t="s">
        <v>17</v>
      </c>
      <c r="E58" s="20" t="s">
        <v>18</v>
      </c>
      <c r="F58" s="28">
        <v>1639.21</v>
      </c>
      <c r="G58" s="29">
        <v>1</v>
      </c>
      <c r="H58" s="21">
        <f>F58*G58</f>
        <v>1639.21</v>
      </c>
    </row>
    <row r="60" spans="2:8" x14ac:dyDescent="0.25">
      <c r="E60" s="16" t="s">
        <v>7</v>
      </c>
      <c r="F60" s="17"/>
      <c r="G60" s="17"/>
      <c r="H60" s="19">
        <f>SUM(H58:H59)</f>
        <v>1639.21</v>
      </c>
    </row>
    <row r="62" spans="2:8" x14ac:dyDescent="0.25">
      <c r="E62" s="5" t="s">
        <v>11</v>
      </c>
      <c r="H62" s="11">
        <f>H51+H60+H17+H37</f>
        <v>53752.46</v>
      </c>
    </row>
    <row r="63" spans="2:8" x14ac:dyDescent="0.25">
      <c r="E63" s="3" t="s">
        <v>19</v>
      </c>
      <c r="F63" s="6"/>
      <c r="G63" s="6"/>
      <c r="H63" s="7">
        <f>(H62*13)/100</f>
        <v>6987.82</v>
      </c>
    </row>
    <row r="64" spans="2:8" x14ac:dyDescent="0.25">
      <c r="E64" s="3" t="s">
        <v>12</v>
      </c>
      <c r="F64" s="6"/>
      <c r="G64" s="6"/>
      <c r="H64" s="7">
        <f>(H62*6)/100</f>
        <v>3225.15</v>
      </c>
    </row>
    <row r="65" spans="5:8" x14ac:dyDescent="0.25">
      <c r="E65" s="8" t="s">
        <v>14</v>
      </c>
      <c r="H65" s="11">
        <f>SUM(H62:H64)</f>
        <v>63965.43</v>
      </c>
    </row>
    <row r="66" spans="5:8" x14ac:dyDescent="0.25">
      <c r="E66" s="3" t="s">
        <v>13</v>
      </c>
      <c r="H66" s="7">
        <f>(H65*21)/100</f>
        <v>13432.74</v>
      </c>
    </row>
    <row r="67" spans="5:8" x14ac:dyDescent="0.25">
      <c r="H67" s="9"/>
    </row>
    <row r="68" spans="5:8" x14ac:dyDescent="0.25">
      <c r="E68" s="5" t="s">
        <v>15</v>
      </c>
      <c r="H68" s="11">
        <f>H65+H66</f>
        <v>77398.17</v>
      </c>
    </row>
  </sheetData>
  <mergeCells count="1">
    <mergeCell ref="B2:H2"/>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PEM</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Pascual del P  Alvaro MANTENIMENTS</dc:creator>
  <cp:lastModifiedBy>Pascual del P  Alvaro MANTENIMENTS</cp:lastModifiedBy>
  <cp:lastPrinted>2022-02-10T11:47:45Z</cp:lastPrinted>
  <dcterms:created xsi:type="dcterms:W3CDTF">2019-07-17T10:20:55Z</dcterms:created>
  <dcterms:modified xsi:type="dcterms:W3CDTF">2022-10-14T10:29:22Z</dcterms:modified>
</cp:coreProperties>
</file>