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filterPrivacy="1"/>
  <xr:revisionPtr revIDLastSave="0" documentId="13_ncr:1_{7DBFA9EF-D091-4D85-9C2C-745C68877A96}" xr6:coauthVersionLast="47" xr6:coauthVersionMax="47" xr10:uidLastSave="{00000000-0000-0000-0000-000000000000}"/>
  <bookViews>
    <workbookView xWindow="28680" yWindow="-120" windowWidth="29040" windowHeight="15720" xr2:uid="{00000000-000D-0000-FFFF-FFFF00000000}"/>
  </bookViews>
  <sheets>
    <sheet name="Pressupost v1" sheetId="6" r:id="rId1"/>
    <sheet name="Amidaments v1" sheetId="7"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92" i="6" l="1"/>
  <c r="C94" i="6" s="1"/>
  <c r="F87" i="7"/>
  <c r="G87" i="7" s="1"/>
  <c r="F85" i="7"/>
  <c r="G85" i="7" s="1"/>
  <c r="G81" i="7"/>
  <c r="F81" i="7"/>
  <c r="F77" i="7"/>
  <c r="G77" i="7" s="1"/>
  <c r="F73" i="7"/>
  <c r="G73" i="7" s="1"/>
  <c r="F72" i="7"/>
  <c r="G72" i="7" s="1"/>
  <c r="F71" i="7"/>
  <c r="G71" i="7" s="1"/>
  <c r="F70" i="7"/>
  <c r="G70" i="7" s="1"/>
  <c r="F68" i="7"/>
  <c r="G68" i="7" s="1"/>
  <c r="F67" i="7"/>
  <c r="G67" i="7" s="1"/>
  <c r="F66" i="7"/>
  <c r="G66" i="7" s="1"/>
  <c r="F65" i="7"/>
  <c r="G65" i="7" s="1"/>
  <c r="F64" i="7"/>
  <c r="G64" i="7" s="1"/>
  <c r="F62" i="7"/>
  <c r="G62" i="7" s="1"/>
  <c r="F61" i="7"/>
  <c r="G61" i="7" s="1"/>
  <c r="F60" i="7"/>
  <c r="G60" i="7" s="1"/>
  <c r="F59" i="7"/>
  <c r="G59" i="7" s="1"/>
  <c r="F58" i="7"/>
  <c r="G58" i="7" s="1"/>
  <c r="F56" i="7"/>
  <c r="G56" i="7" s="1"/>
  <c r="F55" i="7"/>
  <c r="G55" i="7" s="1"/>
  <c r="F54" i="7"/>
  <c r="G54" i="7" s="1"/>
  <c r="F53" i="7"/>
  <c r="G53" i="7" s="1"/>
  <c r="F52" i="7"/>
  <c r="G52" i="7" s="1"/>
  <c r="F47" i="7"/>
  <c r="C47" i="7"/>
  <c r="F46" i="7"/>
  <c r="G46" i="7" s="1"/>
  <c r="F45" i="7"/>
  <c r="G45" i="7" s="1"/>
  <c r="F44" i="7"/>
  <c r="G44" i="7" s="1"/>
  <c r="F43" i="7"/>
  <c r="G43" i="7" s="1"/>
  <c r="D42" i="7"/>
  <c r="F42" i="7" s="1"/>
  <c r="G42" i="7" s="1"/>
  <c r="D41" i="7"/>
  <c r="F41" i="7" s="1"/>
  <c r="G41" i="7" s="1"/>
  <c r="D40" i="7"/>
  <c r="F40" i="7" s="1"/>
  <c r="G40" i="7" s="1"/>
  <c r="F39" i="7"/>
  <c r="G39" i="7" s="1"/>
  <c r="F38" i="7"/>
  <c r="G38" i="7" s="1"/>
  <c r="D37" i="7"/>
  <c r="F37" i="7" s="1"/>
  <c r="G37" i="7" s="1"/>
  <c r="F35" i="7"/>
  <c r="C35" i="7"/>
  <c r="F34" i="7"/>
  <c r="G34" i="7" s="1"/>
  <c r="F33" i="7"/>
  <c r="G33" i="7" s="1"/>
  <c r="F32" i="7"/>
  <c r="G32" i="7" s="1"/>
  <c r="F31" i="7"/>
  <c r="G31" i="7" s="1"/>
  <c r="D30" i="7"/>
  <c r="F30" i="7" s="1"/>
  <c r="G30" i="7" s="1"/>
  <c r="F29" i="7"/>
  <c r="G29" i="7" s="1"/>
  <c r="F28" i="7"/>
  <c r="G28" i="7" s="1"/>
  <c r="D27" i="7"/>
  <c r="F27" i="7" s="1"/>
  <c r="G27" i="7" s="1"/>
  <c r="F25" i="7"/>
  <c r="C25" i="7"/>
  <c r="F24" i="7"/>
  <c r="G24" i="7" s="1"/>
  <c r="F23" i="7"/>
  <c r="G23" i="7" s="1"/>
  <c r="F22" i="7"/>
  <c r="G22" i="7" s="1"/>
  <c r="F21" i="7"/>
  <c r="G21" i="7" s="1"/>
  <c r="F20" i="7"/>
  <c r="G20" i="7" s="1"/>
  <c r="D19" i="7"/>
  <c r="F19" i="7" s="1"/>
  <c r="G19" i="7" s="1"/>
  <c r="F18" i="7"/>
  <c r="G18" i="7" s="1"/>
  <c r="F17" i="7"/>
  <c r="G17" i="7" s="1"/>
  <c r="F16" i="7"/>
  <c r="G16" i="7" s="1"/>
  <c r="D15" i="7"/>
  <c r="F15" i="7" s="1"/>
  <c r="C15" i="7"/>
  <c r="F13" i="7"/>
  <c r="G13" i="7" s="1"/>
  <c r="F12" i="7"/>
  <c r="G12" i="7" s="1"/>
  <c r="G11" i="7"/>
  <c r="F10" i="7"/>
  <c r="G10" i="7" s="1"/>
  <c r="D9" i="7"/>
  <c r="F9" i="7" s="1"/>
  <c r="G9" i="7" s="1"/>
  <c r="E8" i="7"/>
  <c r="F8" i="7" s="1"/>
  <c r="G8" i="7" s="1"/>
  <c r="E7" i="7"/>
  <c r="F7" i="7" s="1"/>
  <c r="G7" i="7" s="1"/>
  <c r="E6" i="7"/>
  <c r="F6" i="7" s="1"/>
  <c r="G6" i="7" s="1"/>
  <c r="D5" i="7"/>
  <c r="F5" i="7" s="1"/>
  <c r="G5" i="7" s="1"/>
  <c r="F99" i="6"/>
  <c r="G99" i="6" s="1"/>
  <c r="F97" i="6"/>
  <c r="G97" i="6" s="1"/>
  <c r="F87" i="6"/>
  <c r="G87" i="6" s="1"/>
  <c r="C89" i="6" s="1"/>
  <c r="F81" i="6"/>
  <c r="G81" i="6" s="1"/>
  <c r="F80" i="6"/>
  <c r="G80" i="6" s="1"/>
  <c r="F79" i="6"/>
  <c r="G79" i="6" s="1"/>
  <c r="F78" i="6"/>
  <c r="G78" i="6" s="1"/>
  <c r="F75" i="6"/>
  <c r="G75" i="6" s="1"/>
  <c r="F74" i="6"/>
  <c r="G74" i="6" s="1"/>
  <c r="F73" i="6"/>
  <c r="G73" i="6" s="1"/>
  <c r="F72" i="6"/>
  <c r="G72" i="6" s="1"/>
  <c r="F71" i="6"/>
  <c r="G71" i="6" s="1"/>
  <c r="F68" i="6"/>
  <c r="G68" i="6" s="1"/>
  <c r="F67" i="6"/>
  <c r="G67" i="6" s="1"/>
  <c r="F66" i="6"/>
  <c r="G66" i="6" s="1"/>
  <c r="F65" i="6"/>
  <c r="G65" i="6" s="1"/>
  <c r="F64" i="6"/>
  <c r="G64" i="6" s="1"/>
  <c r="F61" i="6"/>
  <c r="G61" i="6" s="1"/>
  <c r="F60" i="6"/>
  <c r="G60" i="6" s="1"/>
  <c r="F59" i="6"/>
  <c r="G59" i="6" s="1"/>
  <c r="F58" i="6"/>
  <c r="G58" i="6" s="1"/>
  <c r="F57" i="6"/>
  <c r="G57" i="6" s="1"/>
  <c r="F50" i="6"/>
  <c r="C50" i="6"/>
  <c r="G50" i="6" s="1"/>
  <c r="F49" i="6"/>
  <c r="G49" i="6" s="1"/>
  <c r="F48" i="6"/>
  <c r="G48" i="6" s="1"/>
  <c r="F47" i="6"/>
  <c r="G47" i="6" s="1"/>
  <c r="F46" i="6"/>
  <c r="G46" i="6" s="1"/>
  <c r="D45" i="6"/>
  <c r="F45" i="6" s="1"/>
  <c r="G45" i="6" s="1"/>
  <c r="D44" i="6"/>
  <c r="F44" i="6" s="1"/>
  <c r="G44" i="6" s="1"/>
  <c r="D43" i="6"/>
  <c r="F43" i="6" s="1"/>
  <c r="G43" i="6" s="1"/>
  <c r="F42" i="6"/>
  <c r="G42" i="6" s="1"/>
  <c r="F41" i="6"/>
  <c r="G41" i="6" s="1"/>
  <c r="D40" i="6"/>
  <c r="F37" i="6"/>
  <c r="C37" i="6"/>
  <c r="G37" i="6" s="1"/>
  <c r="F36" i="6"/>
  <c r="G36" i="6" s="1"/>
  <c r="F35" i="6"/>
  <c r="G35" i="6" s="1"/>
  <c r="F34" i="6"/>
  <c r="G34" i="6" s="1"/>
  <c r="F33" i="6"/>
  <c r="G33" i="6" s="1"/>
  <c r="D32" i="6"/>
  <c r="F31" i="6"/>
  <c r="G31" i="6" s="1"/>
  <c r="F30" i="6"/>
  <c r="G30" i="6" s="1"/>
  <c r="D29" i="6"/>
  <c r="F26" i="6"/>
  <c r="C26" i="6"/>
  <c r="F25" i="6"/>
  <c r="G25" i="6" s="1"/>
  <c r="F24" i="6"/>
  <c r="G24" i="6" s="1"/>
  <c r="F23" i="6"/>
  <c r="G23" i="6" s="1"/>
  <c r="F22" i="6"/>
  <c r="G22" i="6" s="1"/>
  <c r="F21" i="6"/>
  <c r="G21" i="6" s="1"/>
  <c r="D20" i="6"/>
  <c r="F20" i="6" s="1"/>
  <c r="G20" i="6" s="1"/>
  <c r="F19" i="6"/>
  <c r="G19" i="6" s="1"/>
  <c r="F18" i="6"/>
  <c r="G18" i="6" s="1"/>
  <c r="F17" i="6"/>
  <c r="G17" i="6" s="1"/>
  <c r="D16" i="6"/>
  <c r="C16" i="6"/>
  <c r="F13" i="6"/>
  <c r="G13" i="6" s="1"/>
  <c r="F12" i="6"/>
  <c r="G12" i="6" s="1"/>
  <c r="G11" i="6"/>
  <c r="F10" i="6"/>
  <c r="G10" i="6" s="1"/>
  <c r="D9" i="6"/>
  <c r="F9" i="6" s="1"/>
  <c r="G9" i="6" s="1"/>
  <c r="E8" i="6"/>
  <c r="F8" i="6" s="1"/>
  <c r="G8" i="6" s="1"/>
  <c r="E7" i="6"/>
  <c r="F7" i="6" s="1"/>
  <c r="G7" i="6" s="1"/>
  <c r="E6" i="6"/>
  <c r="F6" i="6" s="1"/>
  <c r="G6" i="6" s="1"/>
  <c r="D5" i="6"/>
  <c r="F5" i="6" s="1"/>
  <c r="G5" i="6" s="1"/>
  <c r="G82" i="6" l="1"/>
  <c r="G26" i="6"/>
  <c r="G69" i="6"/>
  <c r="G47" i="7"/>
  <c r="G35" i="7"/>
  <c r="G25" i="7"/>
  <c r="G15" i="7"/>
  <c r="G14" i="6"/>
  <c r="F40" i="6"/>
  <c r="G40" i="6" s="1"/>
  <c r="G51" i="6" s="1"/>
  <c r="G62" i="6"/>
  <c r="G76" i="6"/>
  <c r="C101" i="6"/>
  <c r="F32" i="6"/>
  <c r="G32" i="6" s="1"/>
  <c r="F16" i="6"/>
  <c r="G16" i="6" s="1"/>
  <c r="G27" i="6" s="1"/>
  <c r="F29" i="6"/>
  <c r="G29" i="6" s="1"/>
  <c r="C84" i="6" l="1"/>
  <c r="G38" i="6"/>
  <c r="C53" i="6" s="1"/>
  <c r="G103" i="6" s="1"/>
  <c r="G105" i="6" l="1"/>
  <c r="G104" i="6"/>
  <c r="G107" i="6" l="1"/>
  <c r="G108" i="6" s="1"/>
  <c r="G110" i="6" s="1"/>
</calcChain>
</file>

<file path=xl/sharedStrings.xml><?xml version="1.0" encoding="utf-8"?>
<sst xmlns="http://schemas.openxmlformats.org/spreadsheetml/2006/main" count="364" uniqueCount="118">
  <si>
    <t>Quantitat</t>
  </si>
  <si>
    <t xml:space="preserve">DETECCIÓ I ALARMA </t>
  </si>
  <si>
    <t>UNITATS</t>
  </si>
  <si>
    <t>Actuacions prèvies</t>
  </si>
  <si>
    <t>ud</t>
  </si>
  <si>
    <t>Ud</t>
  </si>
  <si>
    <t>Conjunt d'equips de protecció personal, sistemes de protecció col·lectiva, Abalisament i retolació temporal d'obres, instal·lacions d'higiene temporal i de benestar i medicina preventiva i primers auxilis, necessaris per al compliment normativa de seguretat i salut en el treball. Fins i tot manteniment en condicions segures durant tot el període de temps necessari, reparar o reposició i transport a l'emmagatzematge o lloc de mudances de contenidors.</t>
  </si>
  <si>
    <t>Realització de proves finals i Verificació de les mateixes davant la Direcció Facultativa mitjançant l'emissió d'Informe corresponent per part de la Instal·ladora.</t>
  </si>
  <si>
    <t>Cursos de formació al personal dels tres torns de 2h de durada</t>
  </si>
  <si>
    <t>PU suministre</t>
  </si>
  <si>
    <t>PU muntatge</t>
  </si>
  <si>
    <t>S'emetrà un joc complet de documentació corresponent a les proves realitzades degudament Datades, Signades, i segellades per l'Instal·lador de PCI habilitat, INDEPENDENTMENT de les Realitzades per part de l'organisme de control autoritzat (OCA). Totes les Proves de Mesures seran executades davant la Direcció Facultativa, previ acord de dates per a la seva execució.</t>
  </si>
  <si>
    <t>Projecte tècnic de legalització de les instal·lacions de protecció contra incendis indicades i de la instal·lació elèctrica, ja siguin de caràcter provisional i / o definitiva. Inclou tots els tràmits administratius davant els organismes oficials, els visats de projectes en el col·legi oficial corresponent, presentació en l'organisme oficial, i seguiment fins a bon fi dels expedients, fins i tot l'abonament de les taxes corresponents.</t>
  </si>
  <si>
    <t>S'hauran de complir tots els requisits que inclou el CTE i altres normatives que regulen els treballs d'aquest capítol, respecte a la documentació, identificació, idoneïtat dels diferents elements pel tipus d'ús i lloc (classificació a el foc, sol·licituds mecàniques, i dimensionats mínims, etc.), la compatibilitat entre els materials, l'emmagatzematge en obra, la resolució de les diferents trobades i juntes, el procés d'execució, l'homologació dels operaris per a la realització de treballs específics, les comprovacions finals i les toleràncies admissibles de les diferents partides. Així com els manuals de manteniment i conservació dels elements de les instal·lacions.</t>
  </si>
  <si>
    <t>Queden inclosos en el cost de el capítol, si no s'esmenta el contrari en partides específiques, els següents conceptes amb caràcter enunciatiu i no limitatiu:</t>
  </si>
  <si>
    <t>TOTS els ajuts i treballs auxiliars d'obra que s'han de realitzar en obra, consistents en:</t>
  </si>
  <si>
    <t xml:space="preserve"> - Descàrrega de material vertical i horitzontal fins al lloc de treball.</t>
  </si>
  <si>
    <t xml:space="preserve"> - Obertura i tapat de rozaszanjas, buits, suports, etc ... i la seva posterior tapat, i segellat.</t>
  </si>
  <si>
    <t xml:space="preserve"> - Realització, tapat i segellat, de forats per encastament d'elements.</t>
  </si>
  <si>
    <t xml:space="preserve"> - Col·locació de passamurs.</t>
  </si>
  <si>
    <t xml:space="preserve"> - Fixació de suports.</t>
  </si>
  <si>
    <t xml:space="preserve"> - Construcció de bancades.</t>
  </si>
  <si>
    <t xml:space="preserve"> - Construcció i rebut de caixes per a elements encastats.</t>
  </si>
  <si>
    <t xml:space="preserve"> - Obertura de forats en falsos sostres.</t>
  </si>
  <si>
    <t xml:space="preserve"> - Càrrega, descàrrega i elevació de materials.</t>
  </si>
  <si>
    <t xml:space="preserve"> - Segellat de forats i buits de pas d'instal·lacions. fins i tot collarins intumescents, comportes tallafocs, saquets intumescents, etc.</t>
  </si>
  <si>
    <t xml:space="preserve"> - Rebuts, neteja, acabaments i mitjans auxiliars.</t>
  </si>
  <si>
    <t xml:space="preserve"> - Neteja final i retirada de runes.</t>
  </si>
  <si>
    <t xml:space="preserve"> - En general, tot allò necessari per al muntatge de la instal·lació.</t>
  </si>
  <si>
    <t xml:space="preserve"> - Tots els mitjans auxiliars per a l'execució dels treballs seran per compte de l'industrial, incloses les bastides si fossin necessaries.</t>
  </si>
  <si>
    <t xml:space="preserve"> - Pintat de tots els tubs d'instal·lacions que quedin vistos en façana o a l'interior de l'edifici (soterranis, locals, oficines, habitatges ...), amb pintura de color especial en casos d'instal·lacions de gas i la resta seguint instruccions de la direcció facultativa.</t>
  </si>
  <si>
    <t>Comprèn tots els treballs, materials i mitjans auxiliars necessaris per deixar la unitat completa, totalment instal·lada, provada i en perfecte estat de funcionament, segons documents de projecte, indicacions de la D.F. i Normativa Vigent.</t>
  </si>
  <si>
    <t xml:space="preserve">Serà per compte de l'industrial la realització de les proves de funcionament en el 100% de les diferents instal·lacions. Aquestes proves s'han de fer un cop finalitzats els treballs i, haurà d'estar present l'organisme de control de garantia decennal contractat per la propietat, en les proves que aquest cregui necessari; pel que serà necessària el lliurament de el protocol i pla de proves amb temps suficient. </t>
  </si>
  <si>
    <t>Aquest capítol inclou, la instal·lació completa de protecció contra incendis completament acabada segons projecte tècnic d'instal·lacions format per documentació gràfica, memòries i plecs de condicions. Incloent realització de segellat de forats i buits de pas d'instal·lacions. Fins i tot collarins intumescents, comportes tallafocs, saquets intumescents, etc. Col·locació de suports i en general tots els elements per deixar la instal·lació totalment acabada. Inclús transport de la maquinària fins a l'obra, proves i certificats dels aparells i de la instal·lació. Es tindrà en compte el compliment el reglament d'instal·lacions de protecció contra incendis i l'ordenança municipal corresponent. Inclou la legalització de les instal·lacions en indústria.</t>
  </si>
  <si>
    <t>S'ha de tenir en compte l'obligatorietat de:</t>
  </si>
  <si>
    <t xml:space="preserve"> - Instruccions d'ús i garanties.</t>
  </si>
  <si>
    <t xml:space="preserve"> - Realització i lliurament de protocols de proves de la instal·lació segons normativa aplicable.</t>
  </si>
  <si>
    <t xml:space="preserve"> - Certificats d'instal·lació.</t>
  </si>
  <si>
    <t xml:space="preserve"> - Posada en funcionament de la mateixa, així com formació de dossier amb manuals d'utilització, garanties, manteniment bàsic de la instal·lació.</t>
  </si>
  <si>
    <t xml:space="preserve"> - Replanteig i Planols asbuilt en autocad</t>
  </si>
  <si>
    <t>Normativa d'obligat compliment:</t>
  </si>
  <si>
    <t xml:space="preserve"> - L'específica per a cada un dels materials utilitzats en el projecte</t>
  </si>
  <si>
    <t xml:space="preserve"> - DB SI Seguretat en cas d'incendi. Codi Tècnic de l'Edificació (CTE). Part II. Document bàsic SI.</t>
  </si>
  <si>
    <t xml:space="preserve"> - DB SUA Seguretat d'utilització i accessibilitat. Codi Tècnic de l'Edificació (CTE). Document bàsic SUA.</t>
  </si>
  <si>
    <t xml:space="preserve"> - DB HE Estalvi d'energia. Codi Tècnic de l'Edificació (CTE). Part II. Document Bàsic HE.</t>
  </si>
  <si>
    <t xml:space="preserve"> - Execució:. Codi Tècnic de l'Edificació (CTE). Part II. Document Bàsic HS.</t>
  </si>
  <si>
    <t xml:space="preserve"> - Disposicions d'aplicació de la Directiva d'Parlament Europeu i de Consell, 97/23 / CE, relativa als equips de pressió i es modifica el Reial Decret 1244/1979, de 4 d'abril, que va aprovar el Reglament d'aparells a pressió.</t>
  </si>
  <si>
    <t xml:space="preserve"> - Classificació dels productes de construcció i dels elements constructius en funció de les seves propietats de reacció i de resistència enfront de foc. Reial Decret 312/2005, de 18 de març, de l'Ministeri de la Presidència. "</t>
  </si>
  <si>
    <t>Neteja i retirada de residus fins a gestor autoritzat</t>
  </si>
  <si>
    <t>SEGURETAT I SALUT</t>
  </si>
  <si>
    <t>PROGRAMACIÓ</t>
  </si>
  <si>
    <t xml:space="preserve"> DOCUMENTACIÓ I TRAMITACIÓ INCLOSA EN EL PREU</t>
  </si>
  <si>
    <t xml:space="preserve">TOTAL PEM (€) </t>
  </si>
  <si>
    <t>DESPESES GENERALS</t>
  </si>
  <si>
    <t>Benefici industrial</t>
  </si>
  <si>
    <t xml:space="preserve">PEC (€) </t>
  </si>
  <si>
    <t>IVA</t>
  </si>
  <si>
    <t>TOTAL DETECCIÓ I ALARMA</t>
  </si>
  <si>
    <t>SUBTOTAL Actuacions prèvies</t>
  </si>
  <si>
    <t xml:space="preserve"> TOTAL SEGURETAT I SALUT</t>
  </si>
  <si>
    <t xml:space="preserve"> TOTAL PROVES D'INSTAL·LACIÓ I RECEPCIÓ</t>
  </si>
  <si>
    <t xml:space="preserve"> TOTAL PROGRAMACIÓ</t>
  </si>
  <si>
    <t>PROVES INSTAL·LACIÓ I RECEPCIÓ</t>
  </si>
  <si>
    <t>- Real Decreto 513/2017, de 22 de mayo, por el que se aprueba el Reglamento de instalaciones de protección contra incendios.</t>
  </si>
  <si>
    <t>Planta Soterrani</t>
  </si>
  <si>
    <t>SUBTOTAL Planta Soterrani</t>
  </si>
  <si>
    <t>Planta Baixa</t>
  </si>
  <si>
    <t>SUBTOTAL Planta Baixa</t>
  </si>
  <si>
    <t>Planta Primera</t>
  </si>
  <si>
    <t>SUBTOTAL Planta Primera</t>
  </si>
  <si>
    <t>Planta Coberta</t>
  </si>
  <si>
    <t>SUBTOTAL Planta Coberta</t>
  </si>
  <si>
    <t xml:space="preserve">TOTAL SENYALITZACIÓ </t>
  </si>
  <si>
    <t xml:space="preserve">SENYALITZACIÓ </t>
  </si>
  <si>
    <t>-</t>
  </si>
  <si>
    <t xml:space="preserve">Subministrament i instal·lació detector òptic de fums amb aïllador incorporat. Detecció analògica amb algoritmes de preprocessament dels senyals captats pels detectors. Ideal per a focs d'evolució lenta amb partícules de foc visibles. Certificats CPR EN 54-7 i EN 54-17. Dimensions: 100 x 40 mm Inclou mà d'obra, base, zòcol i material auxiliar. </t>
  </si>
  <si>
    <t>Subministrament i instal·lació detector lineal de fum motoritzat de raigs infrarojos amb abast de 70 metres ampliable fins a 140 o 160 metres mitjançant kits dʻampliació. Configuració i manteniment mitjançant App. IP65 per a ús en exterior o en condicions ambientals extremes. Alimentació a 24Vcc. Certificat CPR EN 54-12. Dimensions: 180 x 155 x 137 mm. Inclou font d'alimentació certificada EN 54-4 i EN 12101, dos bateries de plom de 12 Vcc i 7,2 A.</t>
  </si>
  <si>
    <t>Subministrament i instal·lació mòdul monitor analògic amb aïllador incorporat de 2 zones convencionals, permet la connexió de fins a 20 detectors convencionals i/o 32 polsadors convencionals per zona. Discrimina entre alarma de detector i polsador. Discrimina l'avaria per tall o per curtcircuit de la zona. Ocupa dues adreces de llaç. Precisa alimentació auxiliar de 24 Vcc. Inclou indicadors d'estat leds. Connexionat mitjançant regletes extraïbles de fins a 2,5mm2 de secció. Possibilitat de ser instal·lat al carril DIN o muntatge pla a paret en caixa. Consum menor de 300μA en repòs. Color vermell. Dimensions 100 x 82 x 23 mm. Certificat CPR EN54-18 i EN54-17.  Inclou caixa per instal·lació del modul.</t>
  </si>
  <si>
    <t>Subministrament i instal·lació mòdul analògic monitor amb aïllador incorporat. Disposa d´una entrada tècnica supervisada per a la senyalització d´estat d´equips que proporcionen un contacte NC o NA. Ocupa una adreça al llaç. Alimentació directa des del llaç. Inclou indicador d'estat led. Connexionat mitjançant regletes extraïbles de fins a 2,5mm2 de secció. Possibilitat de ser instal·lat al carril DIN o muntatge pla a paret en caixa. Consum menor de 300μA en repòs. Color vermell. Dimensions 100 x 82 x 23 mm. Certificat CPR EN54-18 i EN54-17. Inclou caixa per instal·lació del modul.</t>
  </si>
  <si>
    <t>Suministrament i muntatge de placa de senyalització de recorreguts d'emergència, segons normativa visió 20m a una cara, instal·lada a parament vertical.  Classe A. Inclou repassos estètics, mitjans d'elevació i gestió de residus.</t>
  </si>
  <si>
    <t>Suministrament i muntatge de placa de senyalització de sortides d’emergència, segons normativa visió 20m a una cara, instal·lada a parament vertical. Classe A. Inclou repassos estètics, mitjans d'elevació i gestió de residus.</t>
  </si>
  <si>
    <t>Suministrament i muntatge de placa de senyalització de polsador d'alarma, segons normativa visió 20m a una cara, instal·lada a parament vertical. Classe A. Inclou repassos estètics, mitjans d'elevació i gestió de residus.</t>
  </si>
  <si>
    <t>Suministrament i muntatge de placa de senyalització de boca d'incendi equipada, segons normativa visió 20m a una cara, instal·lada a parament vertical. Classe A. Inclou repassos estètics, mitjans d'elevació i gestió de residus.</t>
  </si>
  <si>
    <t>Suministrament i muntatge de placa de senyalització de sirena, visió 20m una cara, instal·lada a la porta sobre el mecanisme. Classe A. Inclou repassos estètics, mitjans d'elevació i gestió de residus.</t>
  </si>
  <si>
    <t>Suministrament i muntatge de placa de senyalització de polsador d'alarma, segons normativa visió 20m a una cara, instal·lada a parament vertical. Classe A. Inclou material auxiliar de muntatge, peces especials, repassos estètics, mitjans d'elevació i gestió de residus</t>
  </si>
  <si>
    <t>Suministrament i muntatge de placa de senyalització de boca d'incendi equipada, segons normativa visió 20m a una cara, instal·lada a parament vertical. Classe A. Inclou material auxiliar de muntatge, peces especials, repassos estètics, mitjans d'elevació i gestió de residus.</t>
  </si>
  <si>
    <t>Suministrament i muntatge de placa de senyalització de sirena, visió 20m una cara, instal·lada a la porta sobre el mecanisme. Classe A. Inclou material auxiliar de muntatge, peces especials, repassos estètics, mitjans d'elevació i gestió de residus.</t>
  </si>
  <si>
    <t>Suministrament i muntatge de placa de senyalització de polsador d'alarma, segons normativa visió 20m a una cara, instal·lada a parament vertical. Classe A. Inclou material auxiliar de muntatge, peces especials, repassos estètics, mitjans d'elevació i gestió de residus.</t>
  </si>
  <si>
    <t>Suministrament i muntatge de placa de senyalització de sirena, visió 20m una cara, instal·lada a la porta sobre el mecanisme. Classe A.Inclou material auxiliar de muntatge, peces especials, repassos estètics, mitjans d'elevació i gestió de residus.</t>
  </si>
  <si>
    <t>Desmuntatge de central de detecció i alarma existent. Inclou mà d'obra, mitjans i materials auxiliars i repassos estètics: reposició de plaques de fals sostre, pintat i emmasillat i pintat. Inclou gestió de residus.</t>
  </si>
  <si>
    <t>Subministrament i instal·lació detector òptic de fums amb aïllador incorporat. Detecció analògica amb algoritmes de preprocessament dels senyals captats pels detectors. Ideal per a focs d'evolució lenta amb partícules de foc visibles. Certificats CPR EN 54-7 i EN 54-17. Dimensions: 100 x 40 mm. Inclou mà d'obra, base, zòcol, material auxiliar i mitjans d'elevació. Totalment instal·lat, muntat i provat.</t>
  </si>
  <si>
    <t>Subministrament i instal·lació detector tèrmic (58ºC, classe A2) amb aïllador incorporat. Detecció analògica amb algoritmes de preprocessament dels senyals captats pels detectors. Certificats CPR EN 54-5 i EN 54-17. Inclou mà d'obra, base, zòcol, material auxiliar i mitjans d'elevació. Totalment instal·lat, muntat i provat.</t>
  </si>
  <si>
    <t>Subministrament i instal·lació detector òptic de fums amb aïllador incorporat. Detecció convencionals. Ideal per a focs d'evolució lenta amb partícules de foc visibles. Certificats CPR EN 54-7 i EN 54-17. Inclou mà d'obra, base, zòcol, material auxiliar i mitjans d'elevació. Totalment instal·lat, muntat i provat.</t>
  </si>
  <si>
    <t>Subministrament i instal·lació mòdul de zona convencional. Inclou mà d'obra, material auxiliar de muntatge i peces especials. Totalment instal·lat, muntat i provat.</t>
  </si>
  <si>
    <t>Subministrament i instal·lació mòdul monitor per central de detecció. Inclou mà d'obra, material auxiliar de muntatge i peces especials. Totalment instal·lat, muntat i provat.</t>
  </si>
  <si>
    <t>Subministrament i instal·lació mòdul control per central de detecció. Inclou mà d'obra, material auxiliar de muntatge i peces especials. Totalment instal·lat, muntat i provat.</t>
  </si>
  <si>
    <t>Subministrament i instal·lació detector tèrmic d'alta temperatura (78ºC, classe C) amb aïllador incorporat. Detecció analògica amb algoritmes de preprocessament dels senyals captats pels detectors. Certificats CPR EN 54-5 i EN 54-17. Inclou mà d'obra, base, zòcol, material auxiliar i mitjans d'elevació. Totalment instal·lat, muntat i provat.</t>
  </si>
  <si>
    <t>Preu total [€]</t>
  </si>
  <si>
    <t>Preu unitari [€]</t>
  </si>
  <si>
    <t>Subministrament i instal·lació sirena amb flaix analògica amb aïllador incorporat per a connexió directa al llaç. Baix consum. 32 tons i 3 volums configurables (Baix, Mitjà, Alt). Potència acústica 76 dBA a 117 dBA, depenent del to seleccionat. Ocupa una adreça al llaç. Color vermell. IP33C. Base alta per a entrada de tub vist. Certificat CPR EN 54-3 i EN 54-17. Dimensions: 100 x 75 mm. Inclou mà d'obra, base, material auxiliar i mitjans d'elevació. Totalment instal·lada, muntada i provada.</t>
  </si>
  <si>
    <t>Subministrament i instal·lació de bateria de plom estanca de 12 Vcc 24 A. Totalment instal·lada, muntada i provada. Inclou mà d'obra, material auxiliar de muntatge i peces especials.</t>
  </si>
  <si>
    <t>Subministrament i instal·lació de targeta d´expansió microprocessada de 2 llaços amb capacitat de 500 dispositius. 250 adreces per llaç (detectors, mòduls, sirenes o polsadors). Connectable a les centrals analògiques.  Totalment instal·lada, muntada i provada. Inclou mà d'obra, material auxiliar de muntatge i peces especials.</t>
  </si>
  <si>
    <t>Subministrament i instal·lació de targeta de comunicació per a centrals analògiques.  Incorpora port Ethernet, sortida RS485 per a connexió de xarxa (S-Network) de centrals i repetidors, 2 x RS485 per a integracions, sortida RS232 per a impressora sèrie. Permet la instal·lació de la xarxa del sistema en anell o amb bus. Incorpora circuit d´aïllament elèctric entre nodes. Distància màxima entre nodes fins a 1.000 metres. Totalment instal·lada, muntada i provada. Inclou mà d'obra, material auxiliar de muntatge i peces especials.</t>
  </si>
  <si>
    <t xml:space="preserve"> - Homolgació i certificació de tots els materials.</t>
  </si>
  <si>
    <t>PRESSUPOST TOTAL (€)</t>
  </si>
  <si>
    <t>Subministrament i instal·lació polsador d'alarma analògic direccionable, rearmable i aïllador de curtcircuit. Inclou tapa basculant per protecció polsador. Inclou mà d'obra, base, material auxiliar, mitjans d'elevació i repassos estètics. Totalment instal·lat a l'alçada normativa, muntat i provat.</t>
  </si>
  <si>
    <t>Subministrament i instal·lació central modular de detecció d'incendis analògica ampliable fins a 32 llaços mitjançant targetes de 2 llaços  i caixes dexpansió. No incorpora llaços de detecció. Pantalla tàctil de 10” amb gestió gràfica. 2048 zones, 256 àrees i 1024 grups. Registre històric de 1.000.000 esdeveniments. Programari de configuració i manteniment gratuïts, configuració mitjançant port USB o Ethernet. 2 sortides de sirenes supervisades i 2 sortides de relés lliures de tensió en placa. Eixida auxiliar de 24 V 500 mA. Connectable a xarxa (T-Network) de 64 centrals analògiques mitjançant RS485  o fibra òptica no incloses. Port Ethernet en placa mare per a programació i telemanteniment remot, compatible amb Detnov Cloud i sortida Modbus IP. Cabina metàl·lica. Multilingüe. Certificat CPR EN 54-2 i EN 54-4. Precisa de 2 bateries BTD-1224 no incloses. Dimensions: 533 x 453 x 212 mm.  Totalment instal·lada, muntada i provada. Inclou mà d'obra, material auxiliar de muntatge, peces especials.</t>
  </si>
  <si>
    <t>ml</t>
  </si>
  <si>
    <t>P.A. Programació d'equips i integració en sistema de control comunicació amb el Centre d'Alarmes de Sabadell. Totalment instal·lat, muntada i provada. Inclou llicència del programa corresponent.</t>
  </si>
  <si>
    <t>P.A. ajuda per mitjans d'elevació, s'inclou els desplaçaments dels vehicles i de les bastides al lloc de treball, els seguros necessaris.</t>
  </si>
  <si>
    <t xml:space="preserve">Ud. de preu punt per a la instal lació d'element de detecció (Detector, pulsador o sirena) sota tub de metàl·lic de diàmetre de 25 mm i accessoris, connectat mitjantçant cable mànega de 2x1,5 mm2, apantallat, armat, trenat, lliure d’halogens i resistent al foc. Inclou cablejat, tub metàl·lic, safata per conduir cablejat per dins del fals sostre, mà d'obra, mitjans d'elevació, material auxiliar, peces especials i gestió de residus. </t>
  </si>
  <si>
    <t>P.A. per instal·lació de registres i repassos estètics de tota la instal·lació. Aquesta partida inclou la reposició plaques fals sostre, pintat, emmasillat i els repassos estètics que siguin necessaris. Inclou gestió de residus i mà d'obra.</t>
  </si>
  <si>
    <t>P.A. subministrament cable mànega de 2x1,5mm2, apantallat, trenat i lliure d'halogens i resistent al foc. Amb classificació RZ1-K (AS+) o equivalent.</t>
  </si>
  <si>
    <t xml:space="preserve">P.A. subministrament de cable corrugat de 19 mm </t>
  </si>
  <si>
    <t>Pressupost PROJECTE DEFINITIU</t>
  </si>
  <si>
    <t>Desmuntatge dels dectectors i cablejat existent. S'inclou mà d'obra, mitjans d'elevació i materials auxiliars i repassos estètics: reposició de plaques de fals sostre, pintat i emmasillat. Inclou gestió de residus.</t>
  </si>
  <si>
    <t>Desmuntatge dels polsadors i cablejat existents. S'inclou mà d'obra, mitjans d'elevació, materials auxiliars i repassos estètics: reposició de plaques de fals sostre, pintat i emmasillat. Inclou gestió de residus.</t>
  </si>
  <si>
    <t>Entrega certificats d'instal·lació, certificats del material, assajos de laboratori, registre d'empresa instal·ladora en instal·lacions de PCI, i contracta de manteniment de la instal·lació.</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</si>
</sst>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20" x14ac:knownFonts="1">
    <font>
      <sz val="11"/>
      <color theme="1"/>
      <name val="Calibri"/>
      <family val="2"/>
      <scheme val="minor"/>
    </font>
    <font>
      <sz val="9"/>
      <color rgb="FF000000"/>
      <name val="Calibri"/>
      <family val="2"/>
    </font>
    <font>
      <b/>
      <sz val="9"/>
      <color rgb="FF000000"/>
      <name val="Arial"/>
      <family val="2"/>
    </font>
    <font>
      <sz val="9"/>
      <color rgb="FFFFFFFF"/>
      <name val="Calibri"/>
      <family val="2"/>
    </font>
    <font>
      <b/>
      <sz val="9"/>
      <color rgb="FFFFFFFF"/>
      <name val="Arial"/>
      <family val="2"/>
    </font>
    <font>
      <sz val="9"/>
      <color rgb="FF000000"/>
      <name val="Arial"/>
      <family val="2"/>
    </font>
    <font>
      <b/>
      <sz val="9"/>
      <color rgb="FFFFFFFF"/>
      <name val="Calibri"/>
      <family val="2"/>
    </font>
    <font>
      <sz val="9"/>
      <color theme="1"/>
      <name val="Arial"/>
      <family val="2"/>
    </font>
    <font>
      <sz val="11"/>
      <color rgb="FF3F3F76"/>
      <name val="Calibri"/>
      <family val="2"/>
      <scheme val="minor"/>
    </font>
    <font>
      <b/>
      <sz val="11"/>
      <color theme="1"/>
      <name val="Calibri"/>
      <family val="2"/>
      <scheme val="minor"/>
    </font>
    <font>
      <b/>
      <sz val="11"/>
      <color rgb="FF3F3F76"/>
      <name val="Calibri"/>
      <family val="2"/>
      <scheme val="minor"/>
    </font>
    <font>
      <b/>
      <sz val="11"/>
      <color theme="0"/>
      <name val="Arial"/>
      <family val="2"/>
    </font>
    <font>
      <b/>
      <sz val="14"/>
      <color rgb="FF000000"/>
      <name val="Arial"/>
      <family val="2"/>
    </font>
    <font>
      <b/>
      <sz val="16"/>
      <color rgb="FF000000"/>
      <name val="Arial"/>
      <family val="2"/>
    </font>
    <font>
      <b/>
      <sz val="18"/>
      <color rgb="FF000000"/>
      <name val="Arial"/>
      <family val="2"/>
    </font>
    <font>
      <b/>
      <sz val="14"/>
      <color theme="1"/>
      <name val="Arial"/>
      <family val="2"/>
    </font>
    <font>
      <b/>
      <sz val="12"/>
      <color theme="1"/>
      <name val="Arial"/>
      <family val="2"/>
    </font>
    <font>
      <b/>
      <sz val="14"/>
      <color theme="0"/>
      <name val="Arial"/>
      <family val="2"/>
    </font>
    <font>
      <sz val="14"/>
      <color theme="1"/>
      <name val="Calibri"/>
      <family val="2"/>
      <scheme val="minor"/>
    </font>
    <font>
      <b/>
      <sz val="18"/>
      <color theme="0"/>
      <name val="Arial"/>
      <family val="2"/>
    </font>
  </fonts>
  <fills count="11">
    <fill>
      <patternFill patternType="none"/>
    </fill>
    <fill>
      <patternFill patternType="gray125"/>
    </fill>
    <fill>
      <patternFill patternType="solid">
        <fgColor rgb="FFA6A6A6"/>
        <bgColor indexed="64"/>
      </patternFill>
    </fill>
    <fill>
      <patternFill patternType="solid">
        <fgColor rgb="FF305496"/>
        <bgColor indexed="64"/>
      </patternFill>
    </fill>
    <fill>
      <patternFill patternType="solid">
        <fgColor rgb="FFBFBFBF"/>
        <bgColor indexed="64"/>
      </patternFill>
    </fill>
    <fill>
      <patternFill patternType="solid">
        <fgColor rgb="FFFFFFFF"/>
        <bgColor indexed="64"/>
      </patternFill>
    </fill>
    <fill>
      <patternFill patternType="solid">
        <fgColor rgb="FFFFCC99"/>
      </patternFill>
    </fill>
    <fill>
      <patternFill patternType="solid">
        <fgColor theme="4" tint="-0.499984740745262"/>
        <bgColor indexed="64"/>
      </patternFill>
    </fill>
    <fill>
      <patternFill patternType="solid">
        <fgColor theme="9" tint="0.39997558519241921"/>
        <bgColor indexed="64"/>
      </patternFill>
    </fill>
    <fill>
      <patternFill patternType="solid">
        <fgColor theme="0"/>
        <bgColor indexed="64"/>
      </patternFill>
    </fill>
    <fill>
      <patternFill patternType="solid">
        <fgColor rgb="FF92D050"/>
        <bgColor indexed="64"/>
      </patternFill>
    </fill>
  </fills>
  <borders count="29">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style="medium">
        <color indexed="64"/>
      </top>
      <bottom style="medium">
        <color indexed="64"/>
      </bottom>
      <diagonal/>
    </border>
    <border>
      <left/>
      <right style="medium">
        <color indexed="64"/>
      </right>
      <top/>
      <bottom style="medium">
        <color indexed="64"/>
      </bottom>
      <diagonal/>
    </border>
    <border>
      <left/>
      <right style="medium">
        <color indexed="64"/>
      </right>
      <top/>
      <bottom/>
      <diagonal/>
    </border>
    <border>
      <left style="medium">
        <color indexed="64"/>
      </left>
      <right style="medium">
        <color indexed="64"/>
      </right>
      <top/>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rgb="FF7F7F7F"/>
      </left>
      <right style="thin">
        <color rgb="FF7F7F7F"/>
      </right>
      <top style="thin">
        <color rgb="FF7F7F7F"/>
      </top>
      <bottom style="thin">
        <color rgb="FF7F7F7F"/>
      </bottom>
      <diagonal/>
    </border>
    <border>
      <left style="medium">
        <color indexed="64"/>
      </left>
      <right/>
      <top/>
      <bottom/>
      <diagonal/>
    </border>
    <border>
      <left/>
      <right/>
      <top/>
      <bottom style="medium">
        <color indexed="64"/>
      </bottom>
      <diagonal/>
    </border>
    <border>
      <left style="medium">
        <color indexed="64"/>
      </left>
      <right/>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8" fillId="6" borderId="13" applyNumberFormat="0" applyAlignment="0" applyProtection="0"/>
  </cellStyleXfs>
  <cellXfs count="164">
    <xf numFmtId="0" fontId="0" fillId="0" borderId="0" xfId="0"/>
    <xf numFmtId="0" fontId="1" fillId="0" borderId="1" xfId="0" applyFont="1" applyBorder="1" applyAlignment="1">
      <alignment horizontal="left" vertical="center"/>
    </xf>
    <xf numFmtId="0" fontId="2" fillId="2" borderId="3" xfId="0" applyFont="1" applyFill="1" applyBorder="1" applyAlignment="1">
      <alignment horizontal="center" vertical="center" wrapText="1"/>
    </xf>
    <xf numFmtId="0" fontId="3" fillId="3" borderId="2" xfId="0" applyFont="1" applyFill="1" applyBorder="1" applyAlignment="1">
      <alignment horizontal="left" vertical="center" wrapText="1"/>
    </xf>
    <xf numFmtId="0" fontId="2" fillId="4" borderId="2" xfId="0" applyFont="1" applyFill="1" applyBorder="1" applyAlignment="1">
      <alignment horizontal="center" vertical="center" wrapText="1"/>
    </xf>
    <xf numFmtId="0" fontId="5" fillId="0" borderId="4" xfId="0" applyFont="1" applyBorder="1" applyAlignment="1">
      <alignment horizontal="left" vertical="center" wrapText="1"/>
    </xf>
    <xf numFmtId="0" fontId="4" fillId="3" borderId="2" xfId="0" applyFont="1" applyFill="1" applyBorder="1" applyAlignment="1">
      <alignment horizontal="center" vertical="center" wrapText="1"/>
    </xf>
    <xf numFmtId="0" fontId="7" fillId="0" borderId="0" xfId="0" applyFont="1" applyAlignment="1">
      <alignment wrapText="1"/>
    </xf>
    <xf numFmtId="0" fontId="7" fillId="0" borderId="0" xfId="0" applyFont="1"/>
    <xf numFmtId="0" fontId="2" fillId="4" borderId="10" xfId="0" applyFont="1" applyFill="1" applyBorder="1" applyAlignment="1">
      <alignment horizontal="center" vertical="center" wrapText="1"/>
    </xf>
    <xf numFmtId="0" fontId="4" fillId="3" borderId="3" xfId="0" applyFont="1" applyFill="1" applyBorder="1" applyAlignment="1">
      <alignment vertical="center" wrapText="1"/>
    </xf>
    <xf numFmtId="0" fontId="2" fillId="4" borderId="10" xfId="0" applyFont="1" applyFill="1" applyBorder="1" applyAlignment="1">
      <alignment vertical="center" wrapText="1"/>
    </xf>
    <xf numFmtId="0" fontId="0" fillId="0" borderId="0" xfId="0" applyFill="1"/>
    <xf numFmtId="0" fontId="1" fillId="0" borderId="2" xfId="0" applyFont="1" applyBorder="1" applyAlignment="1">
      <alignment vertical="center"/>
    </xf>
    <xf numFmtId="0" fontId="4" fillId="3" borderId="1" xfId="0" applyFont="1" applyFill="1" applyBorder="1" applyAlignment="1">
      <alignment vertical="center" wrapText="1"/>
    </xf>
    <xf numFmtId="0" fontId="2" fillId="4" borderId="7" xfId="0" applyFont="1" applyFill="1" applyBorder="1" applyAlignment="1">
      <alignment vertical="center" wrapText="1"/>
    </xf>
    <xf numFmtId="0" fontId="5" fillId="0" borderId="1" xfId="0" applyFont="1" applyBorder="1" applyAlignment="1">
      <alignment horizontal="left" vertical="center" wrapText="1"/>
    </xf>
    <xf numFmtId="0" fontId="2" fillId="2" borderId="1" xfId="0" applyFont="1" applyFill="1" applyBorder="1" applyAlignment="1">
      <alignment horizontal="center" vertical="center" wrapText="1"/>
    </xf>
    <xf numFmtId="0" fontId="2" fillId="4" borderId="1" xfId="0" applyFont="1" applyFill="1" applyBorder="1" applyAlignment="1">
      <alignment horizontal="center" vertical="center" wrapText="1"/>
    </xf>
    <xf numFmtId="2" fontId="2" fillId="4" borderId="3" xfId="0" applyNumberFormat="1" applyFont="1" applyFill="1" applyBorder="1" applyAlignment="1">
      <alignment horizontal="center" vertical="center" wrapText="1"/>
    </xf>
    <xf numFmtId="2" fontId="7" fillId="0" borderId="3" xfId="0" applyNumberFormat="1" applyFont="1" applyBorder="1" applyAlignment="1">
      <alignment horizontal="center" vertical="center" wrapText="1"/>
    </xf>
    <xf numFmtId="2" fontId="7" fillId="0" borderId="1" xfId="0" applyNumberFormat="1" applyFont="1" applyBorder="1" applyAlignment="1">
      <alignment horizontal="center" vertical="center" wrapText="1"/>
    </xf>
    <xf numFmtId="2" fontId="7" fillId="0" borderId="4" xfId="0" applyNumberFormat="1" applyFont="1" applyBorder="1" applyAlignment="1">
      <alignment horizontal="center" vertical="center" wrapText="1"/>
    </xf>
    <xf numFmtId="2" fontId="2" fillId="4" borderId="3" xfId="0" applyNumberFormat="1" applyFont="1" applyFill="1" applyBorder="1" applyAlignment="1">
      <alignment vertical="center" wrapText="1"/>
    </xf>
    <xf numFmtId="2" fontId="2" fillId="4" borderId="1" xfId="0" applyNumberFormat="1" applyFont="1" applyFill="1" applyBorder="1" applyAlignment="1">
      <alignment vertical="center" wrapText="1"/>
    </xf>
    <xf numFmtId="2" fontId="5" fillId="0" borderId="4" xfId="0" applyNumberFormat="1" applyFont="1" applyBorder="1" applyAlignment="1">
      <alignment horizontal="center" vertical="center" wrapText="1"/>
    </xf>
    <xf numFmtId="2" fontId="4" fillId="3" borderId="3" xfId="0" applyNumberFormat="1" applyFont="1" applyFill="1" applyBorder="1" applyAlignment="1">
      <alignment vertical="center" wrapText="1"/>
    </xf>
    <xf numFmtId="2" fontId="4" fillId="3" borderId="1" xfId="0" applyNumberFormat="1" applyFont="1" applyFill="1" applyBorder="1" applyAlignment="1">
      <alignment vertical="center" wrapText="1"/>
    </xf>
    <xf numFmtId="2" fontId="4" fillId="3" borderId="3" xfId="0" applyNumberFormat="1" applyFont="1" applyFill="1" applyBorder="1" applyAlignment="1">
      <alignment horizontal="center" vertical="center" wrapText="1"/>
    </xf>
    <xf numFmtId="2" fontId="5" fillId="0" borderId="4" xfId="0" applyNumberFormat="1" applyFont="1" applyFill="1" applyBorder="1" applyAlignment="1">
      <alignment horizontal="center" vertical="center" wrapText="1"/>
    </xf>
    <xf numFmtId="2" fontId="5" fillId="0" borderId="2" xfId="0" applyNumberFormat="1" applyFont="1" applyFill="1" applyBorder="1" applyAlignment="1">
      <alignment horizontal="center" vertical="center" wrapText="1"/>
    </xf>
    <xf numFmtId="2" fontId="4" fillId="3" borderId="12" xfId="0" applyNumberFormat="1" applyFont="1" applyFill="1" applyBorder="1" applyAlignment="1">
      <alignment vertical="center" wrapText="1"/>
    </xf>
    <xf numFmtId="2" fontId="4" fillId="3" borderId="11" xfId="0" applyNumberFormat="1" applyFont="1" applyFill="1" applyBorder="1" applyAlignment="1">
      <alignment vertical="center" wrapText="1"/>
    </xf>
    <xf numFmtId="2" fontId="4" fillId="3" borderId="1" xfId="0" applyNumberFormat="1" applyFont="1" applyFill="1" applyBorder="1" applyAlignment="1">
      <alignment horizontal="center" vertical="center" wrapText="1"/>
    </xf>
    <xf numFmtId="0" fontId="2" fillId="4" borderId="7" xfId="0" applyFont="1" applyFill="1" applyBorder="1" applyAlignment="1">
      <alignment horizontal="center" vertical="center" wrapText="1"/>
    </xf>
    <xf numFmtId="2" fontId="0" fillId="0" borderId="0" xfId="0" applyNumberFormat="1"/>
    <xf numFmtId="0" fontId="1" fillId="0" borderId="1" xfId="0" applyFont="1" applyBorder="1" applyAlignment="1">
      <alignment horizontal="left" vertical="center" wrapText="1"/>
    </xf>
    <xf numFmtId="0" fontId="4" fillId="3" borderId="1" xfId="0" applyFont="1" applyFill="1" applyBorder="1" applyAlignment="1">
      <alignment horizontal="center" vertical="center" wrapText="1"/>
    </xf>
    <xf numFmtId="0" fontId="5" fillId="0" borderId="2" xfId="0" applyFont="1" applyBorder="1" applyAlignment="1">
      <alignment horizontal="left" vertical="center" wrapText="1"/>
    </xf>
    <xf numFmtId="0" fontId="1" fillId="0" borderId="6" xfId="0" applyFont="1" applyBorder="1" applyAlignment="1">
      <alignment horizontal="left" vertical="center" wrapText="1"/>
    </xf>
    <xf numFmtId="0" fontId="1" fillId="0" borderId="7" xfId="0" applyFont="1" applyBorder="1" applyAlignment="1">
      <alignment horizontal="left" vertical="center"/>
    </xf>
    <xf numFmtId="0" fontId="1" fillId="0" borderId="6" xfId="0" applyFont="1" applyBorder="1" applyAlignment="1">
      <alignment horizontal="left" vertical="center"/>
    </xf>
    <xf numFmtId="0" fontId="1" fillId="0" borderId="2" xfId="0" applyFont="1" applyBorder="1" applyAlignment="1">
      <alignment horizontal="left" vertical="center"/>
    </xf>
    <xf numFmtId="0" fontId="5" fillId="5" borderId="12" xfId="0" applyFont="1" applyFill="1" applyBorder="1" applyAlignment="1">
      <alignment vertical="center" wrapText="1"/>
    </xf>
    <xf numFmtId="0" fontId="5" fillId="5" borderId="3" xfId="0" applyFont="1" applyFill="1" applyBorder="1" applyAlignment="1">
      <alignment vertical="center" wrapText="1"/>
    </xf>
    <xf numFmtId="0" fontId="12" fillId="0" borderId="12" xfId="0" applyFont="1" applyFill="1" applyBorder="1" applyAlignment="1">
      <alignment horizontal="center" vertical="center" wrapText="1"/>
    </xf>
    <xf numFmtId="0" fontId="2" fillId="0" borderId="15" xfId="0" applyFont="1" applyFill="1" applyBorder="1" applyAlignment="1">
      <alignment horizontal="center" vertical="center" wrapText="1"/>
    </xf>
    <xf numFmtId="0" fontId="14" fillId="0" borderId="0" xfId="0" applyFont="1" applyFill="1" applyBorder="1" applyAlignment="1">
      <alignment horizontal="center" vertical="center" wrapText="1"/>
    </xf>
    <xf numFmtId="0" fontId="0" fillId="0" borderId="0" xfId="0" applyBorder="1"/>
    <xf numFmtId="0" fontId="2" fillId="0" borderId="12" xfId="0" applyFont="1" applyFill="1" applyBorder="1" applyAlignment="1">
      <alignment horizontal="center" vertical="center" wrapText="1"/>
    </xf>
    <xf numFmtId="2" fontId="7" fillId="0" borderId="12" xfId="0" applyNumberFormat="1" applyFont="1" applyFill="1" applyBorder="1" applyAlignment="1">
      <alignment vertical="center" wrapText="1"/>
    </xf>
    <xf numFmtId="0" fontId="0" fillId="0" borderId="0" xfId="0" applyFill="1" applyBorder="1"/>
    <xf numFmtId="0" fontId="1" fillId="0" borderId="5" xfId="0" applyFont="1" applyBorder="1" applyAlignment="1">
      <alignment horizontal="left" vertical="center" wrapText="1"/>
    </xf>
    <xf numFmtId="0" fontId="1" fillId="0" borderId="0" xfId="0" applyFont="1" applyFill="1" applyBorder="1" applyAlignment="1">
      <alignment horizontal="left" vertical="center" wrapText="1"/>
    </xf>
    <xf numFmtId="0" fontId="1" fillId="0" borderId="0" xfId="0" applyFont="1" applyBorder="1" applyAlignment="1">
      <alignment horizontal="left" vertical="center" wrapText="1"/>
    </xf>
    <xf numFmtId="0" fontId="2" fillId="0" borderId="9" xfId="0" applyFont="1" applyFill="1" applyBorder="1" applyAlignment="1">
      <alignment horizontal="center" vertical="center" wrapText="1"/>
    </xf>
    <xf numFmtId="0" fontId="1" fillId="8" borderId="11" xfId="0" applyFont="1" applyFill="1" applyBorder="1" applyAlignment="1">
      <alignment horizontal="left" vertical="center" wrapText="1"/>
    </xf>
    <xf numFmtId="2" fontId="7" fillId="0" borderId="0" xfId="0" applyNumberFormat="1" applyFont="1" applyBorder="1" applyAlignment="1">
      <alignment horizontal="center" vertical="center" wrapText="1"/>
    </xf>
    <xf numFmtId="2" fontId="5" fillId="5" borderId="3" xfId="0" applyNumberFormat="1" applyFont="1" applyFill="1" applyBorder="1" applyAlignment="1">
      <alignment horizontal="center" vertical="center" wrapText="1"/>
    </xf>
    <xf numFmtId="0" fontId="1" fillId="0" borderId="9" xfId="0" applyFont="1" applyBorder="1" applyAlignment="1">
      <alignment vertical="center" wrapText="1"/>
    </xf>
    <xf numFmtId="0" fontId="1" fillId="0" borderId="0" xfId="0" applyFont="1" applyBorder="1" applyAlignment="1">
      <alignment vertical="center" wrapText="1"/>
    </xf>
    <xf numFmtId="0" fontId="1" fillId="0" borderId="0" xfId="0" applyFont="1" applyFill="1" applyBorder="1" applyAlignment="1">
      <alignment vertical="center" wrapText="1"/>
    </xf>
    <xf numFmtId="0" fontId="6" fillId="3" borderId="16" xfId="0" applyFont="1" applyFill="1" applyBorder="1" applyAlignment="1">
      <alignment horizontal="center" vertical="center" wrapText="1"/>
    </xf>
    <xf numFmtId="2" fontId="6" fillId="3" borderId="15" xfId="0" applyNumberFormat="1" applyFont="1" applyFill="1" applyBorder="1" applyAlignment="1">
      <alignment vertical="center" wrapText="1"/>
    </xf>
    <xf numFmtId="2" fontId="6" fillId="3" borderId="4" xfId="0" applyNumberFormat="1" applyFont="1" applyFill="1" applyBorder="1" applyAlignment="1">
      <alignment vertical="center" wrapText="1"/>
    </xf>
    <xf numFmtId="0" fontId="5" fillId="0" borderId="0" xfId="0" applyFont="1" applyFill="1" applyBorder="1" applyAlignment="1">
      <alignment horizontal="left" vertical="center" wrapText="1"/>
    </xf>
    <xf numFmtId="2" fontId="5" fillId="0" borderId="0" xfId="0" applyNumberFormat="1" applyFont="1" applyFill="1" applyBorder="1" applyAlignment="1">
      <alignment horizontal="center" vertical="center" wrapText="1"/>
    </xf>
    <xf numFmtId="2" fontId="7" fillId="0" borderId="0" xfId="0" applyNumberFormat="1" applyFont="1" applyFill="1" applyBorder="1" applyAlignment="1">
      <alignment horizontal="center" vertical="center" wrapText="1"/>
    </xf>
    <xf numFmtId="0" fontId="1" fillId="5" borderId="1" xfId="0" applyFont="1" applyFill="1" applyBorder="1" applyAlignment="1">
      <alignment horizontal="left" vertical="center" wrapText="1"/>
    </xf>
    <xf numFmtId="0" fontId="1" fillId="0" borderId="14" xfId="0" applyFont="1" applyBorder="1" applyAlignment="1">
      <alignment horizontal="left" vertical="center" wrapText="1"/>
    </xf>
    <xf numFmtId="0" fontId="5" fillId="0" borderId="0" xfId="0" applyFont="1" applyBorder="1" applyAlignment="1">
      <alignment horizontal="left" vertical="center" wrapText="1"/>
    </xf>
    <xf numFmtId="2" fontId="5" fillId="0" borderId="0" xfId="0" applyNumberFormat="1" applyFont="1" applyBorder="1" applyAlignment="1">
      <alignment horizontal="center" vertical="center" wrapText="1"/>
    </xf>
    <xf numFmtId="0" fontId="18" fillId="0" borderId="14" xfId="0" applyFont="1" applyBorder="1"/>
    <xf numFmtId="0" fontId="18" fillId="0" borderId="0" xfId="0" applyFont="1" applyBorder="1"/>
    <xf numFmtId="9" fontId="18" fillId="0" borderId="0" xfId="0" applyNumberFormat="1" applyFont="1" applyBorder="1" applyAlignment="1">
      <alignment horizontal="center"/>
    </xf>
    <xf numFmtId="0" fontId="18" fillId="0" borderId="0" xfId="0" applyFont="1" applyBorder="1" applyAlignment="1">
      <alignment horizontal="center"/>
    </xf>
    <xf numFmtId="0" fontId="11" fillId="0" borderId="0" xfId="0" applyFont="1" applyFill="1" applyBorder="1" applyAlignment="1">
      <alignment horizontal="center" vertical="center" wrapText="1"/>
    </xf>
    <xf numFmtId="4" fontId="11" fillId="0" borderId="0" xfId="0" applyNumberFormat="1" applyFont="1" applyFill="1" applyBorder="1" applyAlignment="1">
      <alignment horizontal="center" vertical="center" wrapText="1"/>
    </xf>
    <xf numFmtId="9" fontId="0" fillId="0" borderId="0" xfId="0" applyNumberFormat="1" applyFill="1" applyBorder="1"/>
    <xf numFmtId="2" fontId="0" fillId="0" borderId="0" xfId="0" applyNumberFormat="1" applyFill="1" applyBorder="1"/>
    <xf numFmtId="164" fontId="17" fillId="7" borderId="17" xfId="0" applyNumberFormat="1" applyFont="1" applyFill="1" applyBorder="1" applyAlignment="1">
      <alignment horizontal="center" vertical="center" wrapText="1"/>
    </xf>
    <xf numFmtId="164" fontId="18" fillId="0" borderId="5" xfId="0" applyNumberFormat="1" applyFont="1" applyBorder="1" applyAlignment="1">
      <alignment horizontal="center"/>
    </xf>
    <xf numFmtId="164" fontId="17" fillId="7" borderId="18" xfId="0" applyNumberFormat="1" applyFont="1" applyFill="1" applyBorder="1" applyAlignment="1">
      <alignment horizontal="center" vertical="center" wrapText="1"/>
    </xf>
    <xf numFmtId="164" fontId="19" fillId="7" borderId="19" xfId="0" applyNumberFormat="1" applyFont="1" applyFill="1" applyBorder="1" applyAlignment="1">
      <alignment horizontal="center" vertical="center" wrapText="1"/>
    </xf>
    <xf numFmtId="2" fontId="7" fillId="0" borderId="0" xfId="0" applyNumberFormat="1" applyFont="1" applyBorder="1" applyAlignment="1">
      <alignment horizontal="center" wrapText="1"/>
    </xf>
    <xf numFmtId="0" fontId="5" fillId="5" borderId="1" xfId="0" applyFont="1" applyFill="1" applyBorder="1" applyAlignment="1">
      <alignment horizontal="left" vertical="center" wrapText="1"/>
    </xf>
    <xf numFmtId="0" fontId="5" fillId="5" borderId="11" xfId="0" applyFont="1" applyFill="1" applyBorder="1" applyAlignment="1">
      <alignment vertical="center"/>
    </xf>
    <xf numFmtId="164" fontId="16" fillId="8" borderId="3" xfId="0" applyNumberFormat="1" applyFont="1" applyFill="1" applyBorder="1" applyAlignment="1">
      <alignment horizontal="center" vertical="center" wrapText="1"/>
    </xf>
    <xf numFmtId="0" fontId="10" fillId="0" borderId="0" xfId="1" applyFont="1" applyFill="1" applyBorder="1" applyAlignment="1">
      <alignment horizontal="center" vertical="center"/>
    </xf>
    <xf numFmtId="0" fontId="9" fillId="0" borderId="0" xfId="0" applyFont="1" applyBorder="1" applyAlignment="1">
      <alignment horizontal="center"/>
    </xf>
    <xf numFmtId="0" fontId="0" fillId="0" borderId="0" xfId="0" applyBorder="1" applyAlignment="1">
      <alignment horizontal="center"/>
    </xf>
    <xf numFmtId="2" fontId="0" fillId="0" borderId="0" xfId="0" applyNumberFormat="1" applyBorder="1"/>
    <xf numFmtId="0" fontId="1" fillId="0" borderId="1" xfId="0" applyFont="1" applyFill="1" applyBorder="1" applyAlignment="1">
      <alignment horizontal="left" vertical="center" wrapText="1"/>
    </xf>
    <xf numFmtId="0" fontId="13" fillId="0" borderId="11" xfId="0" applyFont="1" applyFill="1" applyBorder="1" applyAlignment="1">
      <alignment horizontal="center" vertical="center" wrapText="1"/>
    </xf>
    <xf numFmtId="0" fontId="13" fillId="0" borderId="3" xfId="0" applyFont="1" applyFill="1" applyBorder="1" applyAlignment="1">
      <alignment horizontal="center" vertical="center" wrapText="1"/>
    </xf>
    <xf numFmtId="164" fontId="15" fillId="0" borderId="12" xfId="0" applyNumberFormat="1" applyFont="1" applyFill="1" applyBorder="1" applyAlignment="1">
      <alignment horizontal="center" vertical="center" wrapText="1"/>
    </xf>
    <xf numFmtId="2" fontId="7" fillId="0" borderId="4" xfId="0" applyNumberFormat="1" applyFont="1" applyFill="1" applyBorder="1" applyAlignment="1">
      <alignment horizontal="center" vertical="center" wrapText="1"/>
    </xf>
    <xf numFmtId="2" fontId="7" fillId="0" borderId="1" xfId="0" applyNumberFormat="1" applyFont="1" applyFill="1" applyBorder="1" applyAlignment="1">
      <alignment horizontal="center" vertical="center" wrapText="1"/>
    </xf>
    <xf numFmtId="2" fontId="7" fillId="0" borderId="3" xfId="0" applyNumberFormat="1" applyFont="1" applyFill="1" applyBorder="1" applyAlignment="1">
      <alignment horizontal="center" vertical="center" wrapText="1"/>
    </xf>
    <xf numFmtId="0" fontId="5" fillId="0" borderId="4" xfId="0" applyFont="1" applyFill="1" applyBorder="1" applyAlignment="1">
      <alignment horizontal="left" vertical="center" wrapText="1"/>
    </xf>
    <xf numFmtId="0" fontId="1" fillId="0" borderId="2" xfId="0" applyFont="1" applyFill="1" applyBorder="1" applyAlignment="1">
      <alignment horizontal="left" vertical="center" wrapText="1"/>
    </xf>
    <xf numFmtId="0" fontId="1" fillId="9" borderId="2" xfId="0" applyFont="1" applyFill="1" applyBorder="1" applyAlignment="1">
      <alignment horizontal="left" vertical="center" wrapText="1"/>
    </xf>
    <xf numFmtId="0" fontId="5" fillId="0" borderId="2" xfId="0" applyFont="1" applyFill="1" applyBorder="1" applyAlignment="1">
      <alignment horizontal="left" vertical="center" wrapText="1"/>
    </xf>
    <xf numFmtId="0" fontId="5" fillId="0" borderId="1" xfId="0" applyFont="1" applyFill="1" applyBorder="1" applyAlignment="1">
      <alignment horizontal="left" vertical="center" wrapText="1"/>
    </xf>
    <xf numFmtId="0" fontId="5" fillId="5" borderId="4" xfId="0" applyFont="1" applyFill="1" applyBorder="1" applyAlignment="1">
      <alignment horizontal="left" vertical="center" wrapText="1"/>
    </xf>
    <xf numFmtId="0" fontId="5" fillId="5" borderId="11" xfId="0" applyFont="1" applyFill="1" applyBorder="1" applyAlignment="1">
      <alignment horizontal="left" vertical="center" wrapText="1"/>
    </xf>
    <xf numFmtId="0" fontId="5" fillId="5" borderId="12" xfId="0" applyFont="1" applyFill="1" applyBorder="1" applyAlignment="1">
      <alignment horizontal="left" vertical="center" wrapText="1"/>
    </xf>
    <xf numFmtId="0" fontId="5" fillId="5" borderId="3" xfId="0" applyFont="1" applyFill="1" applyBorder="1" applyAlignment="1">
      <alignment horizontal="left" vertical="center" wrapText="1"/>
    </xf>
    <xf numFmtId="0" fontId="5" fillId="5" borderId="14" xfId="0" applyFont="1" applyFill="1" applyBorder="1" applyAlignment="1">
      <alignment horizontal="left" vertical="center" wrapText="1"/>
    </xf>
    <xf numFmtId="0" fontId="5" fillId="5" borderId="0" xfId="0" applyFont="1" applyFill="1" applyBorder="1" applyAlignment="1">
      <alignment horizontal="left" vertical="center" wrapText="1"/>
    </xf>
    <xf numFmtId="0" fontId="5" fillId="5" borderId="5" xfId="0" applyFont="1" applyFill="1" applyBorder="1" applyAlignment="1">
      <alignment horizontal="left" vertical="center" wrapText="1"/>
    </xf>
    <xf numFmtId="0" fontId="13" fillId="8" borderId="3" xfId="0" applyFont="1" applyFill="1" applyBorder="1" applyAlignment="1">
      <alignment horizontal="center" vertical="center" wrapText="1"/>
    </xf>
    <xf numFmtId="2" fontId="7" fillId="0" borderId="2" xfId="0" applyNumberFormat="1" applyFont="1" applyBorder="1" applyAlignment="1">
      <alignment horizontal="center" vertical="center" wrapText="1"/>
    </xf>
    <xf numFmtId="0" fontId="1" fillId="0" borderId="7" xfId="0" applyFont="1" applyBorder="1" applyAlignment="1">
      <alignment horizontal="left" vertical="center" wrapText="1"/>
    </xf>
    <xf numFmtId="0" fontId="1" fillId="0" borderId="2" xfId="0" applyFont="1" applyBorder="1" applyAlignment="1">
      <alignment horizontal="left" vertical="center" wrapText="1"/>
    </xf>
    <xf numFmtId="0" fontId="2" fillId="10" borderId="1" xfId="0" applyFont="1" applyFill="1" applyBorder="1" applyAlignment="1">
      <alignment horizontal="center" vertical="center" wrapText="1"/>
    </xf>
    <xf numFmtId="0" fontId="5" fillId="5" borderId="3" xfId="0" applyFont="1" applyFill="1" applyBorder="1" applyAlignment="1">
      <alignment horizontal="left" vertical="center" wrapText="1"/>
    </xf>
    <xf numFmtId="0" fontId="1" fillId="0" borderId="2" xfId="0" applyFont="1" applyBorder="1" applyAlignment="1">
      <alignment horizontal="left" vertical="center" wrapText="1"/>
    </xf>
    <xf numFmtId="2" fontId="7" fillId="0" borderId="2" xfId="0" applyNumberFormat="1" applyFont="1" applyBorder="1" applyAlignment="1">
      <alignment horizontal="center" vertical="center" wrapText="1"/>
    </xf>
    <xf numFmtId="0" fontId="5" fillId="5" borderId="4" xfId="0" applyFont="1" applyFill="1" applyBorder="1" applyAlignment="1">
      <alignment horizontal="left" vertical="center" wrapText="1"/>
    </xf>
    <xf numFmtId="0" fontId="5" fillId="5" borderId="5" xfId="0" applyFont="1" applyFill="1" applyBorder="1" applyAlignment="1">
      <alignment horizontal="left" vertical="center" wrapText="1"/>
    </xf>
    <xf numFmtId="0" fontId="2" fillId="8" borderId="11" xfId="0" applyFont="1" applyFill="1" applyBorder="1" applyAlignment="1">
      <alignment horizontal="center" vertical="center" wrapText="1"/>
    </xf>
    <xf numFmtId="0" fontId="2" fillId="8" borderId="12" xfId="0" applyFont="1" applyFill="1" applyBorder="1" applyAlignment="1">
      <alignment horizontal="center" vertical="center" wrapText="1"/>
    </xf>
    <xf numFmtId="0" fontId="2" fillId="8" borderId="3" xfId="0" applyFont="1" applyFill="1" applyBorder="1" applyAlignment="1">
      <alignment horizontal="center" vertical="center" wrapText="1"/>
    </xf>
    <xf numFmtId="0" fontId="9" fillId="0" borderId="0" xfId="0" applyFont="1" applyBorder="1" applyAlignment="1">
      <alignment horizontal="center" vertical="center"/>
    </xf>
    <xf numFmtId="0" fontId="2" fillId="8" borderId="8" xfId="0" applyFont="1" applyFill="1" applyBorder="1" applyAlignment="1">
      <alignment horizontal="center" vertical="center" wrapText="1"/>
    </xf>
    <xf numFmtId="0" fontId="2" fillId="4" borderId="11" xfId="0" applyFont="1" applyFill="1" applyBorder="1" applyAlignment="1">
      <alignment horizontal="center" vertical="center" wrapText="1"/>
    </xf>
    <xf numFmtId="0" fontId="2" fillId="4" borderId="3" xfId="0" applyFont="1" applyFill="1" applyBorder="1" applyAlignment="1">
      <alignment horizontal="center" vertical="center" wrapText="1"/>
    </xf>
    <xf numFmtId="0" fontId="13" fillId="8" borderId="11" xfId="0" applyFont="1" applyFill="1" applyBorder="1" applyAlignment="1">
      <alignment horizontal="center" vertical="center" wrapText="1"/>
    </xf>
    <xf numFmtId="0" fontId="13" fillId="8" borderId="3" xfId="0" applyFont="1" applyFill="1" applyBorder="1" applyAlignment="1">
      <alignment horizontal="center" vertical="center" wrapText="1"/>
    </xf>
    <xf numFmtId="164" fontId="15" fillId="8" borderId="11" xfId="0" applyNumberFormat="1" applyFont="1" applyFill="1" applyBorder="1" applyAlignment="1">
      <alignment horizontal="center" vertical="center" wrapText="1"/>
    </xf>
    <xf numFmtId="164" fontId="15" fillId="8" borderId="12" xfId="0" applyNumberFormat="1" applyFont="1" applyFill="1" applyBorder="1" applyAlignment="1">
      <alignment horizontal="center" vertical="center" wrapText="1"/>
    </xf>
    <xf numFmtId="164" fontId="15" fillId="8" borderId="3" xfId="0" applyNumberFormat="1" applyFont="1" applyFill="1" applyBorder="1" applyAlignment="1">
      <alignment horizontal="center" vertical="center" wrapText="1"/>
    </xf>
    <xf numFmtId="0" fontId="1" fillId="0" borderId="0" xfId="0" applyFont="1" applyBorder="1" applyAlignment="1">
      <alignment horizontal="center" vertical="center" wrapText="1"/>
    </xf>
    <xf numFmtId="0" fontId="5" fillId="5" borderId="11" xfId="0" applyFont="1" applyFill="1" applyBorder="1" applyAlignment="1">
      <alignment horizontal="left" vertical="center" wrapText="1"/>
    </xf>
    <xf numFmtId="0" fontId="5" fillId="5" borderId="12" xfId="0" applyFont="1" applyFill="1" applyBorder="1" applyAlignment="1">
      <alignment horizontal="left" vertical="center" wrapText="1"/>
    </xf>
    <xf numFmtId="0" fontId="5" fillId="5" borderId="3" xfId="0" applyFont="1" applyFill="1" applyBorder="1" applyAlignment="1">
      <alignment horizontal="left" vertical="center" wrapText="1"/>
    </xf>
    <xf numFmtId="0" fontId="1" fillId="0" borderId="7" xfId="0" applyFont="1" applyBorder="1" applyAlignment="1">
      <alignment horizontal="left" vertical="center" wrapText="1"/>
    </xf>
    <xf numFmtId="0" fontId="1" fillId="0" borderId="2" xfId="0" applyFont="1" applyBorder="1" applyAlignment="1">
      <alignment horizontal="left" vertical="center" wrapText="1"/>
    </xf>
    <xf numFmtId="2" fontId="5" fillId="5" borderId="7" xfId="0" applyNumberFormat="1" applyFont="1" applyFill="1" applyBorder="1" applyAlignment="1">
      <alignment horizontal="center" vertical="center" wrapText="1"/>
    </xf>
    <xf numFmtId="2" fontId="5" fillId="5" borderId="2" xfId="0" applyNumberFormat="1" applyFont="1" applyFill="1" applyBorder="1" applyAlignment="1">
      <alignment horizontal="center" vertical="center" wrapText="1"/>
    </xf>
    <xf numFmtId="2" fontId="7" fillId="0" borderId="7" xfId="0" applyNumberFormat="1" applyFont="1" applyBorder="1" applyAlignment="1">
      <alignment horizontal="center" vertical="center" wrapText="1"/>
    </xf>
    <xf numFmtId="2" fontId="7" fillId="0" borderId="2" xfId="0" applyNumberFormat="1" applyFont="1" applyBorder="1" applyAlignment="1">
      <alignment horizontal="center" vertical="center" wrapText="1"/>
    </xf>
    <xf numFmtId="0" fontId="17" fillId="7" borderId="23" xfId="0" applyFont="1" applyFill="1" applyBorder="1" applyAlignment="1">
      <alignment horizontal="center" vertical="center" wrapText="1"/>
    </xf>
    <xf numFmtId="0" fontId="17" fillId="7" borderId="24" xfId="0" applyFont="1" applyFill="1" applyBorder="1" applyAlignment="1">
      <alignment horizontal="center" vertical="center" wrapText="1"/>
    </xf>
    <xf numFmtId="0" fontId="17" fillId="7" borderId="25" xfId="0" applyFont="1" applyFill="1" applyBorder="1" applyAlignment="1">
      <alignment horizontal="center" vertical="center" wrapText="1"/>
    </xf>
    <xf numFmtId="0" fontId="17" fillId="7" borderId="26" xfId="0" applyFont="1" applyFill="1" applyBorder="1" applyAlignment="1">
      <alignment horizontal="center" vertical="center" wrapText="1"/>
    </xf>
    <xf numFmtId="0" fontId="17" fillId="7" borderId="27" xfId="0" applyFont="1" applyFill="1" applyBorder="1" applyAlignment="1">
      <alignment horizontal="center" vertical="center" wrapText="1"/>
    </xf>
    <xf numFmtId="0" fontId="17" fillId="7" borderId="28" xfId="0" applyFont="1" applyFill="1" applyBorder="1" applyAlignment="1">
      <alignment horizontal="center" vertical="center" wrapText="1"/>
    </xf>
    <xf numFmtId="0" fontId="19" fillId="7" borderId="20" xfId="0" applyFont="1" applyFill="1" applyBorder="1" applyAlignment="1">
      <alignment horizontal="center" vertical="center" wrapText="1"/>
    </xf>
    <xf numFmtId="0" fontId="19" fillId="7" borderId="21" xfId="0" applyFont="1" applyFill="1" applyBorder="1" applyAlignment="1">
      <alignment horizontal="center" vertical="center" wrapText="1"/>
    </xf>
    <xf numFmtId="0" fontId="19" fillId="7" borderId="22" xfId="0" applyFont="1" applyFill="1" applyBorder="1" applyAlignment="1">
      <alignment horizontal="center" vertical="center" wrapText="1"/>
    </xf>
    <xf numFmtId="0" fontId="5" fillId="5" borderId="16" xfId="0" applyFont="1" applyFill="1" applyBorder="1" applyAlignment="1">
      <alignment horizontal="left" vertical="center" wrapText="1"/>
    </xf>
    <xf numFmtId="0" fontId="5" fillId="5" borderId="15" xfId="0" applyFont="1" applyFill="1" applyBorder="1" applyAlignment="1">
      <alignment horizontal="left" vertical="center" wrapText="1"/>
    </xf>
    <xf numFmtId="0" fontId="5" fillId="5" borderId="4" xfId="0" applyFont="1" applyFill="1" applyBorder="1" applyAlignment="1">
      <alignment horizontal="left" vertical="center" wrapText="1"/>
    </xf>
    <xf numFmtId="0" fontId="5" fillId="5" borderId="8" xfId="0" applyFont="1" applyFill="1" applyBorder="1" applyAlignment="1">
      <alignment horizontal="left" vertical="center" wrapText="1"/>
    </xf>
    <xf numFmtId="0" fontId="5" fillId="5" borderId="9" xfId="0" applyFont="1" applyFill="1" applyBorder="1" applyAlignment="1">
      <alignment horizontal="left" vertical="center" wrapText="1"/>
    </xf>
    <xf numFmtId="0" fontId="5" fillId="5" borderId="10" xfId="0" applyFont="1" applyFill="1" applyBorder="1" applyAlignment="1">
      <alignment horizontal="left" vertical="center" wrapText="1"/>
    </xf>
    <xf numFmtId="0" fontId="5" fillId="5" borderId="14" xfId="0" applyFont="1" applyFill="1" applyBorder="1" applyAlignment="1">
      <alignment horizontal="left" vertical="center" wrapText="1"/>
    </xf>
    <xf numFmtId="0" fontId="5" fillId="5" borderId="0" xfId="0" applyFont="1" applyFill="1" applyBorder="1" applyAlignment="1">
      <alignment horizontal="left" vertical="center" wrapText="1"/>
    </xf>
    <xf numFmtId="0" fontId="5" fillId="5" borderId="5" xfId="0" applyFont="1" applyFill="1" applyBorder="1" applyAlignment="1">
      <alignment horizontal="left" vertical="center" wrapText="1"/>
    </xf>
    <xf numFmtId="0" fontId="5" fillId="5" borderId="14" xfId="0" quotePrefix="1" applyFont="1" applyFill="1" applyBorder="1" applyAlignment="1">
      <alignment horizontal="left" vertical="center" wrapText="1"/>
    </xf>
    <xf numFmtId="0" fontId="5" fillId="5" borderId="0" xfId="0" quotePrefix="1" applyFont="1" applyFill="1" applyBorder="1" applyAlignment="1">
      <alignment horizontal="left" vertical="center" wrapText="1"/>
    </xf>
    <xf numFmtId="0" fontId="5" fillId="5" borderId="5" xfId="0" quotePrefix="1" applyFont="1" applyFill="1" applyBorder="1" applyAlignment="1">
      <alignment horizontal="left" vertical="center" wrapText="1"/>
    </xf>
  </cellXfs>
  <cellStyles count="2">
    <cellStyle name="Entrada" xfId="1" builtinId="20"/>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F5B079-9FDD-434B-8ED1-A901DDD38DD1}">
  <sheetPr>
    <tabColor rgb="FF00B050"/>
  </sheetPr>
  <dimension ref="A1:Z153"/>
  <sheetViews>
    <sheetView tabSelected="1" topLeftCell="A94" zoomScale="70" zoomScaleNormal="70" workbookViewId="0">
      <selection activeCell="A10" sqref="A10:XFD10"/>
    </sheetView>
  </sheetViews>
  <sheetFormatPr baseColWidth="10" defaultColWidth="9.140625" defaultRowHeight="15" x14ac:dyDescent="0.25"/>
  <cols>
    <col min="1" max="1" width="12.140625" customWidth="1"/>
    <col min="2" max="2" width="92.28515625" customWidth="1"/>
    <col min="3" max="3" width="18.5703125" customWidth="1"/>
    <col min="4" max="4" width="11.42578125" hidden="1" customWidth="1"/>
    <col min="5" max="5" width="10.42578125" hidden="1" customWidth="1"/>
    <col min="6" max="6" width="13.42578125" customWidth="1"/>
    <col min="7" max="7" width="21" customWidth="1"/>
    <col min="10" max="10" width="16.85546875" customWidth="1"/>
    <col min="12" max="12" width="17.28515625" customWidth="1"/>
    <col min="13" max="13" width="23.140625" bestFit="1" customWidth="1"/>
    <col min="14" max="14" width="12.42578125" customWidth="1"/>
    <col min="15" max="15" width="15.28515625" customWidth="1"/>
    <col min="16" max="16" width="26.140625" customWidth="1"/>
    <col min="17" max="17" width="25.85546875" bestFit="1" customWidth="1"/>
    <col min="18" max="18" width="18.7109375" bestFit="1" customWidth="1"/>
    <col min="19" max="19" width="18.28515625" bestFit="1" customWidth="1"/>
  </cols>
  <sheetData>
    <row r="1" spans="1:22" ht="15.75" thickBot="1" x14ac:dyDescent="0.3">
      <c r="A1" s="1"/>
      <c r="B1" s="7"/>
      <c r="C1" s="8"/>
      <c r="D1" s="8"/>
      <c r="E1" s="8"/>
      <c r="F1" s="8"/>
      <c r="G1" s="8"/>
    </row>
    <row r="2" spans="1:22" ht="36.75" thickBot="1" x14ac:dyDescent="0.3">
      <c r="A2" s="36"/>
      <c r="B2" s="2"/>
      <c r="C2" s="2" t="s">
        <v>0</v>
      </c>
      <c r="D2" s="17" t="s">
        <v>9</v>
      </c>
      <c r="E2" s="2" t="s">
        <v>10</v>
      </c>
      <c r="F2" s="2" t="s">
        <v>98</v>
      </c>
      <c r="G2" s="2" t="s">
        <v>97</v>
      </c>
      <c r="J2" s="115" t="s">
        <v>114</v>
      </c>
      <c r="L2" s="124"/>
      <c r="M2" s="88"/>
      <c r="N2" s="88"/>
      <c r="O2" s="88"/>
      <c r="P2" s="88"/>
      <c r="Q2" s="88"/>
      <c r="R2" s="88"/>
      <c r="S2" s="88"/>
      <c r="T2" s="48"/>
      <c r="U2" s="48"/>
      <c r="V2" s="48"/>
    </row>
    <row r="3" spans="1:22" ht="15.75" thickBot="1" x14ac:dyDescent="0.3">
      <c r="A3" s="3"/>
      <c r="B3" s="37" t="s">
        <v>1</v>
      </c>
      <c r="C3" s="10"/>
      <c r="D3" s="14"/>
      <c r="E3" s="14"/>
      <c r="F3" s="14"/>
      <c r="G3" s="28"/>
      <c r="L3" s="124"/>
      <c r="M3" s="88"/>
      <c r="N3" s="88"/>
      <c r="O3" s="88"/>
      <c r="P3" s="88"/>
      <c r="Q3" s="88"/>
      <c r="R3" s="88"/>
      <c r="S3" s="88"/>
      <c r="T3" s="48"/>
      <c r="U3" s="48"/>
      <c r="V3" s="48"/>
    </row>
    <row r="4" spans="1:22" ht="15.75" thickBot="1" x14ac:dyDescent="0.3">
      <c r="A4" s="4" t="s">
        <v>2</v>
      </c>
      <c r="B4" s="34" t="s">
        <v>3</v>
      </c>
      <c r="C4" s="11"/>
      <c r="D4" s="15"/>
      <c r="E4" s="15"/>
      <c r="F4" s="15"/>
      <c r="G4" s="9"/>
      <c r="L4" s="89"/>
      <c r="M4" s="90"/>
      <c r="N4" s="90"/>
      <c r="O4" s="90"/>
      <c r="P4" s="90"/>
      <c r="Q4" s="90"/>
      <c r="R4" s="90"/>
      <c r="S4" s="90"/>
      <c r="T4" s="48"/>
      <c r="U4" s="48"/>
      <c r="V4" s="48"/>
    </row>
    <row r="5" spans="1:22" ht="30.75" customHeight="1" thickBot="1" x14ac:dyDescent="0.3">
      <c r="A5" s="114" t="s">
        <v>4</v>
      </c>
      <c r="B5" s="16" t="s">
        <v>89</v>
      </c>
      <c r="C5" s="20">
        <v>1</v>
      </c>
      <c r="D5" s="97">
        <f>4.2+4.2*0.1</f>
        <v>4.62</v>
      </c>
      <c r="E5" s="97">
        <v>23.04</v>
      </c>
      <c r="F5" s="21">
        <f>D5+E5</f>
        <v>27.66</v>
      </c>
      <c r="G5" s="20">
        <f>C5*F5</f>
        <v>27.66</v>
      </c>
      <c r="L5" s="89"/>
      <c r="M5" s="90"/>
      <c r="N5" s="90"/>
      <c r="O5" s="90"/>
      <c r="P5" s="90"/>
      <c r="Q5" s="90"/>
      <c r="R5" s="90"/>
      <c r="S5" s="90"/>
      <c r="T5" s="48"/>
      <c r="U5" s="48"/>
      <c r="V5" s="48"/>
    </row>
    <row r="6" spans="1:22" ht="119.25" customHeight="1" thickBot="1" x14ac:dyDescent="0.3">
      <c r="A6" s="100" t="s">
        <v>4</v>
      </c>
      <c r="B6" s="38" t="s">
        <v>106</v>
      </c>
      <c r="C6" s="22">
        <v>1</v>
      </c>
      <c r="D6" s="20">
        <v>2522.8000000000002</v>
      </c>
      <c r="E6" s="20">
        <f>E5*2</f>
        <v>46.08</v>
      </c>
      <c r="F6" s="21">
        <f>D6+E6</f>
        <v>2568.88</v>
      </c>
      <c r="G6" s="20">
        <f t="shared" ref="G6:G13" si="0">C6*F6</f>
        <v>2568.88</v>
      </c>
      <c r="L6" s="48"/>
      <c r="M6" s="48"/>
      <c r="N6" s="48"/>
      <c r="O6" s="48"/>
      <c r="P6" s="48"/>
      <c r="Q6" s="48"/>
      <c r="R6" s="48"/>
      <c r="S6" s="48"/>
      <c r="T6" s="48"/>
      <c r="U6" s="48"/>
      <c r="V6" s="48"/>
    </row>
    <row r="7" spans="1:22" ht="48.75" thickBot="1" x14ac:dyDescent="0.3">
      <c r="A7" s="100" t="s">
        <v>4</v>
      </c>
      <c r="B7" s="38" t="s">
        <v>101</v>
      </c>
      <c r="C7" s="22">
        <v>2</v>
      </c>
      <c r="D7" s="20">
        <v>413.4</v>
      </c>
      <c r="E7" s="20">
        <f>E5/2</f>
        <v>11.52</v>
      </c>
      <c r="F7" s="21">
        <f t="shared" ref="F7:F8" si="1">D7+E7</f>
        <v>424.91999999999996</v>
      </c>
      <c r="G7" s="20">
        <f t="shared" si="0"/>
        <v>849.83999999999992</v>
      </c>
      <c r="L7" s="48"/>
      <c r="M7" s="48"/>
      <c r="N7" s="48"/>
      <c r="O7" s="48"/>
      <c r="P7" s="48"/>
      <c r="Q7" s="48"/>
      <c r="R7" s="48"/>
      <c r="S7" s="48"/>
      <c r="T7" s="48"/>
      <c r="U7" s="48"/>
      <c r="V7" s="48"/>
    </row>
    <row r="8" spans="1:22" ht="28.5" customHeight="1" thickBot="1" x14ac:dyDescent="0.3">
      <c r="A8" s="100" t="s">
        <v>4</v>
      </c>
      <c r="B8" s="38" t="s">
        <v>100</v>
      </c>
      <c r="C8" s="22">
        <v>2</v>
      </c>
      <c r="D8" s="20">
        <v>103</v>
      </c>
      <c r="E8" s="20">
        <f>E5/2</f>
        <v>11.52</v>
      </c>
      <c r="F8" s="21">
        <f t="shared" si="1"/>
        <v>114.52</v>
      </c>
      <c r="G8" s="20">
        <f t="shared" si="0"/>
        <v>229.04</v>
      </c>
      <c r="L8" s="48"/>
      <c r="M8" s="48"/>
      <c r="N8" s="91"/>
      <c r="O8" s="91"/>
      <c r="P8" s="48"/>
      <c r="Q8" s="48"/>
      <c r="R8" s="48"/>
      <c r="S8" s="48"/>
      <c r="T8" s="48"/>
      <c r="U8" s="48"/>
      <c r="V8" s="48"/>
    </row>
    <row r="9" spans="1:22" ht="63.75" customHeight="1" thickBot="1" x14ac:dyDescent="0.3">
      <c r="A9" s="92" t="s">
        <v>4</v>
      </c>
      <c r="B9" s="16" t="s">
        <v>102</v>
      </c>
      <c r="C9" s="21">
        <v>1</v>
      </c>
      <c r="D9" s="20">
        <f>540.6</f>
        <v>540.6</v>
      </c>
      <c r="E9" s="20">
        <v>50</v>
      </c>
      <c r="F9" s="20">
        <f>D9+E9</f>
        <v>590.6</v>
      </c>
      <c r="G9" s="20">
        <f t="shared" si="0"/>
        <v>590.6</v>
      </c>
      <c r="L9" s="48"/>
      <c r="M9" s="48"/>
      <c r="O9" s="48"/>
      <c r="P9" s="48"/>
      <c r="Q9" s="48"/>
      <c r="R9" s="48"/>
      <c r="S9" s="48"/>
      <c r="T9" s="48"/>
      <c r="U9" s="48"/>
      <c r="V9" s="48"/>
    </row>
    <row r="10" spans="1:22" ht="36.75" thickBot="1" x14ac:dyDescent="0.3">
      <c r="A10" s="100" t="s">
        <v>4</v>
      </c>
      <c r="B10" s="103" t="s">
        <v>111</v>
      </c>
      <c r="C10" s="98">
        <v>8</v>
      </c>
      <c r="D10" s="21">
        <v>86</v>
      </c>
      <c r="E10" s="21">
        <v>200</v>
      </c>
      <c r="F10" s="21">
        <f>E10+D10</f>
        <v>286</v>
      </c>
      <c r="G10" s="20">
        <f>C10*F10</f>
        <v>2288</v>
      </c>
      <c r="L10" s="48"/>
      <c r="M10" s="48"/>
      <c r="O10" s="48"/>
      <c r="P10" s="48"/>
      <c r="Q10" s="48"/>
      <c r="R10" s="48"/>
      <c r="S10" s="48"/>
      <c r="T10" s="48"/>
      <c r="U10" s="48"/>
      <c r="V10" s="48"/>
    </row>
    <row r="11" spans="1:22" ht="24.75" thickBot="1" x14ac:dyDescent="0.3">
      <c r="A11" s="100" t="s">
        <v>107</v>
      </c>
      <c r="B11" s="103" t="s">
        <v>112</v>
      </c>
      <c r="C11" s="20">
        <v>500</v>
      </c>
      <c r="D11" s="20">
        <v>1.95</v>
      </c>
      <c r="E11" s="20" t="s">
        <v>74</v>
      </c>
      <c r="F11" s="20">
        <v>1.95</v>
      </c>
      <c r="G11" s="20">
        <f>F11*C11</f>
        <v>975</v>
      </c>
      <c r="L11" s="48"/>
      <c r="M11" s="48"/>
      <c r="N11" s="48"/>
      <c r="O11" s="48"/>
      <c r="P11" s="48"/>
      <c r="Q11" s="48"/>
      <c r="R11" s="48"/>
      <c r="S11" s="48"/>
      <c r="T11" s="48"/>
      <c r="U11" s="48"/>
      <c r="V11" s="48"/>
    </row>
    <row r="12" spans="1:22" ht="15.75" thickBot="1" x14ac:dyDescent="0.3">
      <c r="A12" s="100" t="s">
        <v>107</v>
      </c>
      <c r="B12" s="103" t="s">
        <v>113</v>
      </c>
      <c r="C12" s="20">
        <v>500</v>
      </c>
      <c r="D12" s="20">
        <v>1.1599999999999999</v>
      </c>
      <c r="E12" s="20" t="s">
        <v>74</v>
      </c>
      <c r="F12" s="20">
        <f>D12</f>
        <v>1.1599999999999999</v>
      </c>
      <c r="G12" s="20">
        <f>F12*C12</f>
        <v>580</v>
      </c>
      <c r="L12" s="48"/>
      <c r="M12" s="48"/>
      <c r="N12" s="48"/>
      <c r="O12" s="48"/>
      <c r="P12" s="48"/>
      <c r="Q12" s="48"/>
      <c r="R12" s="48"/>
      <c r="S12" s="48"/>
      <c r="T12" s="48"/>
      <c r="U12" s="48"/>
      <c r="V12" s="48"/>
    </row>
    <row r="13" spans="1:22" ht="30.75" customHeight="1" thickBot="1" x14ac:dyDescent="0.3">
      <c r="A13" s="92" t="s">
        <v>4</v>
      </c>
      <c r="B13" s="103" t="s">
        <v>109</v>
      </c>
      <c r="C13" s="21">
        <v>1</v>
      </c>
      <c r="D13" s="20">
        <v>950</v>
      </c>
      <c r="E13" s="20" t="s">
        <v>74</v>
      </c>
      <c r="F13" s="20">
        <f>D13</f>
        <v>950</v>
      </c>
      <c r="G13" s="20">
        <f t="shared" si="0"/>
        <v>950</v>
      </c>
      <c r="L13" s="48"/>
      <c r="M13" s="48"/>
      <c r="N13" s="48"/>
      <c r="O13" s="48"/>
      <c r="P13" s="48"/>
      <c r="Q13" s="48"/>
      <c r="R13" s="48"/>
      <c r="S13" s="48"/>
      <c r="T13" s="48"/>
      <c r="U13" s="48"/>
      <c r="V13" s="48"/>
    </row>
    <row r="14" spans="1:22" ht="21" customHeight="1" thickBot="1" x14ac:dyDescent="0.3">
      <c r="A14" s="54"/>
      <c r="B14" s="125" t="s">
        <v>58</v>
      </c>
      <c r="C14" s="122"/>
      <c r="D14" s="122"/>
      <c r="E14" s="122"/>
      <c r="F14" s="123"/>
      <c r="G14" s="87">
        <f>SUM(G5:G13)</f>
        <v>9059.02</v>
      </c>
      <c r="L14" s="48"/>
      <c r="M14" s="48"/>
      <c r="N14" s="48"/>
      <c r="O14" s="48"/>
      <c r="P14" s="48"/>
      <c r="Q14" s="48"/>
      <c r="R14" s="48"/>
      <c r="S14" s="48"/>
      <c r="T14" s="48"/>
      <c r="U14" s="48"/>
      <c r="V14" s="48"/>
    </row>
    <row r="15" spans="1:22" ht="15.75" thickBot="1" x14ac:dyDescent="0.3">
      <c r="A15" s="126" t="s">
        <v>64</v>
      </c>
      <c r="B15" s="127"/>
      <c r="C15" s="23"/>
      <c r="D15" s="24"/>
      <c r="E15" s="24"/>
      <c r="F15" s="24"/>
      <c r="G15" s="19"/>
      <c r="L15" s="48"/>
      <c r="M15" s="48"/>
      <c r="N15" s="48"/>
      <c r="O15" s="48"/>
      <c r="P15" s="48"/>
      <c r="Q15" s="48"/>
      <c r="R15" s="48"/>
      <c r="S15" s="48"/>
      <c r="T15" s="48"/>
      <c r="U15" s="48"/>
      <c r="V15" s="48"/>
    </row>
    <row r="16" spans="1:22" ht="30" customHeight="1" thickBot="1" x14ac:dyDescent="0.3">
      <c r="A16" s="100" t="s">
        <v>4</v>
      </c>
      <c r="B16" s="38" t="s">
        <v>115</v>
      </c>
      <c r="C16" s="22">
        <f>16+25</f>
        <v>41</v>
      </c>
      <c r="D16" s="21">
        <f>4.2+4.2*0.1</f>
        <v>4.62</v>
      </c>
      <c r="E16" s="21">
        <v>7</v>
      </c>
      <c r="F16" s="21">
        <f>D16+E16</f>
        <v>11.620000000000001</v>
      </c>
      <c r="G16" s="20">
        <f>C16*F16</f>
        <v>476.42</v>
      </c>
      <c r="L16" s="48"/>
      <c r="M16" s="48"/>
      <c r="N16" s="48"/>
      <c r="O16" s="48"/>
      <c r="P16" s="48"/>
      <c r="Q16" s="48"/>
      <c r="R16" s="48"/>
      <c r="S16" s="48"/>
      <c r="T16" s="48"/>
      <c r="U16" s="48"/>
      <c r="V16" s="48"/>
    </row>
    <row r="17" spans="1:22" ht="50.25" customHeight="1" thickBot="1" x14ac:dyDescent="0.3">
      <c r="A17" s="100" t="s">
        <v>4</v>
      </c>
      <c r="B17" s="5" t="s">
        <v>90</v>
      </c>
      <c r="C17" s="22">
        <v>11</v>
      </c>
      <c r="D17" s="20">
        <v>48.72</v>
      </c>
      <c r="E17" s="20">
        <v>23.04</v>
      </c>
      <c r="F17" s="20">
        <f t="shared" ref="F17:F26" si="2">D17+E17</f>
        <v>71.759999999999991</v>
      </c>
      <c r="G17" s="20">
        <f t="shared" ref="G17:G26" si="3">C17*F17</f>
        <v>789.3599999999999</v>
      </c>
      <c r="L17" s="48"/>
      <c r="M17" s="48"/>
      <c r="N17" s="48"/>
      <c r="O17" s="48"/>
      <c r="P17" s="48"/>
      <c r="Q17" s="48"/>
      <c r="R17" s="48"/>
      <c r="S17" s="48"/>
      <c r="T17" s="48"/>
      <c r="U17" s="48"/>
      <c r="V17" s="48"/>
    </row>
    <row r="18" spans="1:22" ht="39.75" customHeight="1" thickBot="1" x14ac:dyDescent="0.3">
      <c r="A18" s="100" t="s">
        <v>4</v>
      </c>
      <c r="B18" s="5" t="s">
        <v>91</v>
      </c>
      <c r="C18" s="22">
        <v>22</v>
      </c>
      <c r="D18" s="20">
        <v>46.5</v>
      </c>
      <c r="E18" s="20">
        <v>23.04</v>
      </c>
      <c r="F18" s="20">
        <f t="shared" si="2"/>
        <v>69.539999999999992</v>
      </c>
      <c r="G18" s="20">
        <f t="shared" si="3"/>
        <v>1529.8799999999999</v>
      </c>
      <c r="L18" s="48"/>
      <c r="M18" s="48"/>
      <c r="N18" s="48"/>
      <c r="O18" s="48"/>
      <c r="P18" s="48"/>
      <c r="Q18" s="48"/>
      <c r="R18" s="48"/>
      <c r="S18" s="48"/>
      <c r="T18" s="48"/>
      <c r="U18" s="48"/>
      <c r="V18" s="48"/>
    </row>
    <row r="19" spans="1:22" ht="39.75" customHeight="1" thickBot="1" x14ac:dyDescent="0.3">
      <c r="A19" s="101" t="s">
        <v>4</v>
      </c>
      <c r="B19" s="5" t="s">
        <v>92</v>
      </c>
      <c r="C19" s="22">
        <v>14</v>
      </c>
      <c r="D19" s="20">
        <v>23.32</v>
      </c>
      <c r="E19" s="20">
        <v>23.04</v>
      </c>
      <c r="F19" s="20">
        <f t="shared" si="2"/>
        <v>46.36</v>
      </c>
      <c r="G19" s="20">
        <f t="shared" si="3"/>
        <v>649.04</v>
      </c>
      <c r="L19" s="48"/>
      <c r="M19" s="48"/>
      <c r="N19" s="48"/>
      <c r="O19" s="48"/>
      <c r="P19" s="48"/>
      <c r="Q19" s="48"/>
      <c r="R19" s="48"/>
      <c r="S19" s="48"/>
      <c r="T19" s="48"/>
      <c r="U19" s="48"/>
      <c r="V19" s="48"/>
    </row>
    <row r="20" spans="1:22" ht="30" customHeight="1" thickBot="1" x14ac:dyDescent="0.3">
      <c r="A20" s="114" t="s">
        <v>5</v>
      </c>
      <c r="B20" s="5" t="s">
        <v>116</v>
      </c>
      <c r="C20" s="25">
        <v>4</v>
      </c>
      <c r="D20" s="21">
        <f>4.2+4.2*0.1</f>
        <v>4.62</v>
      </c>
      <c r="E20" s="21">
        <v>7</v>
      </c>
      <c r="F20" s="20">
        <f t="shared" si="2"/>
        <v>11.620000000000001</v>
      </c>
      <c r="G20" s="20">
        <f t="shared" si="3"/>
        <v>46.480000000000004</v>
      </c>
      <c r="L20" s="48"/>
      <c r="M20" s="48"/>
      <c r="N20" s="48"/>
      <c r="O20" s="48"/>
      <c r="P20" s="48"/>
      <c r="Q20" s="91"/>
      <c r="R20" s="48"/>
      <c r="S20" s="48"/>
      <c r="T20" s="48"/>
      <c r="U20" s="48"/>
      <c r="V20" s="48"/>
    </row>
    <row r="21" spans="1:22" ht="36.75" thickBot="1" x14ac:dyDescent="0.3">
      <c r="A21" s="114" t="s">
        <v>4</v>
      </c>
      <c r="B21" s="5" t="s">
        <v>105</v>
      </c>
      <c r="C21" s="22">
        <v>4</v>
      </c>
      <c r="D21" s="20">
        <v>63.79</v>
      </c>
      <c r="E21" s="20">
        <v>23.04</v>
      </c>
      <c r="F21" s="20">
        <f t="shared" si="2"/>
        <v>86.83</v>
      </c>
      <c r="G21" s="20">
        <f t="shared" si="3"/>
        <v>347.32</v>
      </c>
      <c r="L21" s="48"/>
      <c r="M21" s="48"/>
      <c r="N21" s="48"/>
      <c r="O21" s="48"/>
      <c r="P21" s="48"/>
      <c r="Q21" s="48"/>
      <c r="R21" s="48"/>
      <c r="S21" s="48"/>
      <c r="T21" s="48"/>
      <c r="U21" s="48"/>
      <c r="V21" s="48"/>
    </row>
    <row r="22" spans="1:22" ht="63" customHeight="1" thickBot="1" x14ac:dyDescent="0.3">
      <c r="A22" s="114" t="s">
        <v>4</v>
      </c>
      <c r="B22" s="5" t="s">
        <v>99</v>
      </c>
      <c r="C22" s="22">
        <v>4</v>
      </c>
      <c r="D22" s="20">
        <v>140</v>
      </c>
      <c r="E22" s="20">
        <v>23.04</v>
      </c>
      <c r="F22" s="20">
        <f t="shared" si="2"/>
        <v>163.04</v>
      </c>
      <c r="G22" s="20">
        <f t="shared" si="3"/>
        <v>652.16</v>
      </c>
      <c r="L22" s="48"/>
      <c r="M22" s="48"/>
      <c r="N22" s="48"/>
      <c r="O22" s="48"/>
      <c r="P22" s="48"/>
      <c r="Q22" s="48"/>
      <c r="R22" s="48"/>
      <c r="S22" s="48"/>
      <c r="T22" s="48"/>
      <c r="U22" s="48"/>
      <c r="V22" s="48"/>
    </row>
    <row r="23" spans="1:22" ht="26.25" customHeight="1" thickBot="1" x14ac:dyDescent="0.3">
      <c r="A23" s="114" t="s">
        <v>4</v>
      </c>
      <c r="B23" s="104" t="s">
        <v>93</v>
      </c>
      <c r="C23" s="22">
        <v>2</v>
      </c>
      <c r="D23" s="20">
        <v>166.25</v>
      </c>
      <c r="E23" s="20">
        <v>11.52</v>
      </c>
      <c r="F23" s="20">
        <f t="shared" si="2"/>
        <v>177.77</v>
      </c>
      <c r="G23" s="20">
        <f t="shared" si="3"/>
        <v>355.54</v>
      </c>
      <c r="L23" s="48"/>
      <c r="M23" s="48"/>
      <c r="N23" s="48"/>
      <c r="O23" s="48"/>
      <c r="P23" s="48"/>
      <c r="Q23" s="48"/>
      <c r="R23" s="48"/>
      <c r="S23" s="48"/>
      <c r="T23" s="48"/>
      <c r="U23" s="48"/>
      <c r="V23" s="48"/>
    </row>
    <row r="24" spans="1:22" ht="24.75" thickBot="1" x14ac:dyDescent="0.3">
      <c r="A24" s="114" t="s">
        <v>4</v>
      </c>
      <c r="B24" s="104" t="s">
        <v>94</v>
      </c>
      <c r="C24" s="22">
        <v>1</v>
      </c>
      <c r="D24" s="20">
        <v>57.2</v>
      </c>
      <c r="E24" s="20">
        <v>11.52</v>
      </c>
      <c r="F24" s="20">
        <f t="shared" si="2"/>
        <v>68.72</v>
      </c>
      <c r="G24" s="20">
        <f t="shared" si="3"/>
        <v>68.72</v>
      </c>
      <c r="L24" s="48"/>
      <c r="M24" s="48"/>
      <c r="N24" s="48"/>
      <c r="O24" s="48"/>
      <c r="P24" s="48"/>
      <c r="Q24" s="91"/>
      <c r="R24" s="48"/>
      <c r="S24" s="48"/>
      <c r="T24" s="48"/>
      <c r="U24" s="48"/>
      <c r="V24" s="48"/>
    </row>
    <row r="25" spans="1:22" ht="24.75" thickBot="1" x14ac:dyDescent="0.3">
      <c r="A25" s="114" t="s">
        <v>4</v>
      </c>
      <c r="B25" s="104" t="s">
        <v>95</v>
      </c>
      <c r="C25" s="22">
        <v>1</v>
      </c>
      <c r="D25" s="20">
        <v>63.2</v>
      </c>
      <c r="E25" s="20">
        <v>11.52</v>
      </c>
      <c r="F25" s="20">
        <f t="shared" si="2"/>
        <v>74.72</v>
      </c>
      <c r="G25" s="20">
        <f t="shared" si="3"/>
        <v>74.72</v>
      </c>
      <c r="L25" s="48"/>
      <c r="M25" s="48"/>
      <c r="N25" s="48"/>
      <c r="O25" s="48"/>
      <c r="P25" s="48"/>
      <c r="Q25" s="48"/>
      <c r="R25" s="48"/>
      <c r="S25" s="48"/>
      <c r="T25" s="48"/>
      <c r="U25" s="48"/>
      <c r="V25" s="48"/>
    </row>
    <row r="26" spans="1:22" ht="51.75" customHeight="1" thickBot="1" x14ac:dyDescent="0.3">
      <c r="A26" s="36" t="s">
        <v>4</v>
      </c>
      <c r="B26" s="99" t="s">
        <v>110</v>
      </c>
      <c r="C26" s="96">
        <f>C22+C21+C19+C18+C17</f>
        <v>55</v>
      </c>
      <c r="D26" s="97">
        <v>53.84</v>
      </c>
      <c r="E26" s="98">
        <v>23.04</v>
      </c>
      <c r="F26" s="98">
        <f t="shared" si="2"/>
        <v>76.88</v>
      </c>
      <c r="G26" s="98">
        <f t="shared" si="3"/>
        <v>4228.3999999999996</v>
      </c>
      <c r="L26" s="48"/>
      <c r="M26" s="48"/>
      <c r="N26" s="48"/>
      <c r="O26" s="48"/>
      <c r="P26" s="48"/>
      <c r="Q26" s="91"/>
      <c r="R26" s="48"/>
      <c r="S26" s="48"/>
      <c r="T26" s="48"/>
      <c r="U26" s="48"/>
      <c r="V26" s="48"/>
    </row>
    <row r="27" spans="1:22" ht="19.5" customHeight="1" thickBot="1" x14ac:dyDescent="0.3">
      <c r="A27" s="54"/>
      <c r="B27" s="125" t="s">
        <v>65</v>
      </c>
      <c r="C27" s="122"/>
      <c r="D27" s="122"/>
      <c r="E27" s="122"/>
      <c r="F27" s="123"/>
      <c r="G27" s="87">
        <f>SUM(G16:G26)</f>
        <v>9218.0400000000009</v>
      </c>
      <c r="L27" s="35"/>
    </row>
    <row r="28" spans="1:22" ht="15.75" thickBot="1" x14ac:dyDescent="0.3">
      <c r="A28" s="126" t="s">
        <v>66</v>
      </c>
      <c r="B28" s="127"/>
      <c r="C28" s="23"/>
      <c r="D28" s="24"/>
      <c r="E28" s="24"/>
      <c r="F28" s="24"/>
      <c r="G28" s="19"/>
      <c r="L28" s="48"/>
      <c r="M28" s="48"/>
      <c r="N28" s="48"/>
      <c r="O28" s="48"/>
      <c r="P28" s="48"/>
      <c r="Q28" s="48"/>
      <c r="R28" s="48"/>
      <c r="S28" s="48"/>
      <c r="T28" s="48"/>
      <c r="U28" s="48"/>
      <c r="V28" s="48"/>
    </row>
    <row r="29" spans="1:22" ht="30" customHeight="1" thickBot="1" x14ac:dyDescent="0.3">
      <c r="A29" s="114" t="s">
        <v>4</v>
      </c>
      <c r="B29" s="38" t="s">
        <v>115</v>
      </c>
      <c r="C29" s="22">
        <v>58</v>
      </c>
      <c r="D29" s="21">
        <f>4.2+4.2*0.1</f>
        <v>4.62</v>
      </c>
      <c r="E29" s="21">
        <v>7</v>
      </c>
      <c r="F29" s="21">
        <f>D29+E29</f>
        <v>11.620000000000001</v>
      </c>
      <c r="G29" s="20">
        <f>C29*F29</f>
        <v>673.96</v>
      </c>
      <c r="L29" s="48"/>
      <c r="M29" s="48"/>
      <c r="N29" s="48"/>
      <c r="O29" s="48"/>
      <c r="P29" s="48"/>
      <c r="Q29" s="48"/>
      <c r="R29" s="48"/>
      <c r="S29" s="48"/>
      <c r="T29" s="48"/>
      <c r="U29" s="48"/>
      <c r="V29" s="48"/>
    </row>
    <row r="30" spans="1:22" ht="48.75" thickBot="1" x14ac:dyDescent="0.3">
      <c r="A30" s="114" t="s">
        <v>4</v>
      </c>
      <c r="B30" s="5" t="s">
        <v>90</v>
      </c>
      <c r="C30" s="22">
        <v>68</v>
      </c>
      <c r="D30" s="20">
        <v>48.72</v>
      </c>
      <c r="E30" s="20">
        <v>23.04</v>
      </c>
      <c r="F30" s="20">
        <f t="shared" ref="F30:F37" si="4">D30+E30</f>
        <v>71.759999999999991</v>
      </c>
      <c r="G30" s="20">
        <f t="shared" ref="G30:G37" si="5">C30*F30</f>
        <v>4879.6799999999994</v>
      </c>
      <c r="L30" s="48"/>
      <c r="M30" s="48"/>
      <c r="N30" s="48"/>
      <c r="O30" s="48"/>
      <c r="P30" s="48"/>
      <c r="Q30" s="48"/>
      <c r="R30" s="48"/>
      <c r="S30" s="48"/>
      <c r="T30" s="48"/>
      <c r="U30" s="48"/>
      <c r="V30" s="48"/>
    </row>
    <row r="31" spans="1:22" ht="48" customHeight="1" thickBot="1" x14ac:dyDescent="0.3">
      <c r="A31" s="114"/>
      <c r="B31" s="5" t="s">
        <v>96</v>
      </c>
      <c r="C31" s="22">
        <v>3</v>
      </c>
      <c r="D31" s="20">
        <v>46.5</v>
      </c>
      <c r="E31" s="20">
        <v>23.04</v>
      </c>
      <c r="F31" s="20">
        <f t="shared" si="4"/>
        <v>69.539999999999992</v>
      </c>
      <c r="G31" s="20">
        <f t="shared" si="5"/>
        <v>208.61999999999998</v>
      </c>
      <c r="L31" s="48"/>
      <c r="M31" s="48"/>
      <c r="N31" s="48"/>
      <c r="O31" s="48"/>
      <c r="P31" s="48"/>
      <c r="Q31" s="48"/>
      <c r="R31" s="48"/>
      <c r="S31" s="48"/>
      <c r="T31" s="48"/>
      <c r="U31" s="48"/>
      <c r="V31" s="48"/>
    </row>
    <row r="32" spans="1:22" ht="30" customHeight="1" thickBot="1" x14ac:dyDescent="0.3">
      <c r="A32" s="114" t="s">
        <v>4</v>
      </c>
      <c r="B32" s="5" t="s">
        <v>116</v>
      </c>
      <c r="C32" s="25">
        <v>16</v>
      </c>
      <c r="D32" s="21">
        <f>4.2+4.2*0.1</f>
        <v>4.62</v>
      </c>
      <c r="E32" s="21">
        <v>7</v>
      </c>
      <c r="F32" s="20">
        <f t="shared" si="4"/>
        <v>11.620000000000001</v>
      </c>
      <c r="G32" s="20">
        <f t="shared" si="5"/>
        <v>185.92000000000002</v>
      </c>
      <c r="L32" s="48"/>
      <c r="M32" s="48"/>
      <c r="N32" s="48"/>
      <c r="O32" s="48"/>
      <c r="P32" s="48"/>
      <c r="Q32" s="91"/>
      <c r="R32" s="48"/>
      <c r="S32" s="48"/>
      <c r="T32" s="48"/>
      <c r="U32" s="48"/>
      <c r="V32" s="48"/>
    </row>
    <row r="33" spans="1:26" ht="36.75" thickBot="1" x14ac:dyDescent="0.3">
      <c r="A33" s="114" t="s">
        <v>4</v>
      </c>
      <c r="B33" s="5" t="s">
        <v>105</v>
      </c>
      <c r="C33" s="22">
        <v>10</v>
      </c>
      <c r="D33" s="20">
        <v>63.79</v>
      </c>
      <c r="E33" s="20">
        <v>23.04</v>
      </c>
      <c r="F33" s="20">
        <f t="shared" si="4"/>
        <v>86.83</v>
      </c>
      <c r="G33" s="20">
        <f t="shared" si="5"/>
        <v>868.3</v>
      </c>
      <c r="L33" s="48"/>
      <c r="M33" s="48"/>
      <c r="N33" s="48"/>
      <c r="O33" s="48"/>
      <c r="P33" s="48"/>
      <c r="Q33" s="48"/>
      <c r="R33" s="48"/>
      <c r="S33" s="48"/>
      <c r="T33" s="48"/>
      <c r="U33" s="48"/>
      <c r="V33" s="48"/>
    </row>
    <row r="34" spans="1:26" ht="61.5" customHeight="1" thickBot="1" x14ac:dyDescent="0.3">
      <c r="A34" s="114" t="s">
        <v>4</v>
      </c>
      <c r="B34" s="5" t="s">
        <v>99</v>
      </c>
      <c r="C34" s="22">
        <v>10</v>
      </c>
      <c r="D34" s="20">
        <v>140</v>
      </c>
      <c r="E34" s="20">
        <v>23.04</v>
      </c>
      <c r="F34" s="20">
        <f t="shared" si="4"/>
        <v>163.04</v>
      </c>
      <c r="G34" s="20">
        <f t="shared" si="5"/>
        <v>1630.3999999999999</v>
      </c>
      <c r="L34" s="48"/>
      <c r="M34" s="48"/>
      <c r="N34" s="48"/>
      <c r="O34" s="48"/>
      <c r="P34" s="48"/>
      <c r="Q34" s="48"/>
      <c r="R34" s="48"/>
      <c r="S34" s="48"/>
      <c r="T34" s="48"/>
      <c r="U34" s="48"/>
      <c r="V34" s="48"/>
    </row>
    <row r="35" spans="1:26" ht="24.75" thickBot="1" x14ac:dyDescent="0.3">
      <c r="A35" s="114" t="s">
        <v>4</v>
      </c>
      <c r="B35" s="104" t="s">
        <v>94</v>
      </c>
      <c r="C35" s="22">
        <v>1</v>
      </c>
      <c r="D35" s="20">
        <v>57.2</v>
      </c>
      <c r="E35" s="20">
        <v>11.52</v>
      </c>
      <c r="F35" s="20">
        <f t="shared" si="4"/>
        <v>68.72</v>
      </c>
      <c r="G35" s="20">
        <f t="shared" si="5"/>
        <v>68.72</v>
      </c>
      <c r="L35" s="48"/>
      <c r="M35" s="48"/>
      <c r="N35" s="48"/>
      <c r="O35" s="48"/>
      <c r="P35" s="48"/>
      <c r="Q35" s="91"/>
      <c r="R35" s="48"/>
      <c r="S35" s="48"/>
      <c r="T35" s="48"/>
      <c r="U35" s="48"/>
      <c r="V35" s="48"/>
    </row>
    <row r="36" spans="1:26" ht="24.75" thickBot="1" x14ac:dyDescent="0.3">
      <c r="A36" s="114" t="s">
        <v>4</v>
      </c>
      <c r="B36" s="104" t="s">
        <v>95</v>
      </c>
      <c r="C36" s="22">
        <v>1</v>
      </c>
      <c r="D36" s="20">
        <v>63.2</v>
      </c>
      <c r="E36" s="20">
        <v>11.52</v>
      </c>
      <c r="F36" s="20">
        <f t="shared" si="4"/>
        <v>74.72</v>
      </c>
      <c r="G36" s="20">
        <f t="shared" si="5"/>
        <v>74.72</v>
      </c>
      <c r="L36" s="48"/>
      <c r="M36" s="48"/>
      <c r="N36" s="48"/>
      <c r="O36" s="48"/>
      <c r="P36" s="48"/>
      <c r="Q36" s="48"/>
      <c r="R36" s="48"/>
      <c r="S36" s="48"/>
      <c r="T36" s="48"/>
      <c r="U36" s="48"/>
      <c r="V36" s="48"/>
    </row>
    <row r="37" spans="1:26" ht="48" customHeight="1" thickBot="1" x14ac:dyDescent="0.3">
      <c r="A37" s="92" t="s">
        <v>4</v>
      </c>
      <c r="B37" s="99" t="s">
        <v>110</v>
      </c>
      <c r="C37" s="96">
        <f>C34+C33+C30+C31</f>
        <v>91</v>
      </c>
      <c r="D37" s="97">
        <v>53.84</v>
      </c>
      <c r="E37" s="98">
        <v>23.04</v>
      </c>
      <c r="F37" s="98">
        <f t="shared" si="4"/>
        <v>76.88</v>
      </c>
      <c r="G37" s="98">
        <f t="shared" si="5"/>
        <v>6996.08</v>
      </c>
      <c r="L37" s="48"/>
      <c r="M37" s="48"/>
      <c r="N37" s="48"/>
      <c r="O37" s="48"/>
      <c r="P37" s="48"/>
      <c r="Q37" s="91"/>
      <c r="R37" s="48"/>
      <c r="S37" s="48"/>
      <c r="T37" s="48"/>
      <c r="U37" s="48"/>
      <c r="V37" s="48"/>
    </row>
    <row r="38" spans="1:26" ht="19.5" customHeight="1" thickBot="1" x14ac:dyDescent="0.3">
      <c r="A38" s="54"/>
      <c r="B38" s="125" t="s">
        <v>67</v>
      </c>
      <c r="C38" s="122"/>
      <c r="D38" s="122"/>
      <c r="E38" s="122"/>
      <c r="F38" s="123"/>
      <c r="G38" s="87">
        <f>SUM(G29:G37)</f>
        <v>15586.399999999998</v>
      </c>
      <c r="L38" s="35"/>
    </row>
    <row r="39" spans="1:26" ht="15.75" thickBot="1" x14ac:dyDescent="0.3">
      <c r="A39" s="126" t="s">
        <v>68</v>
      </c>
      <c r="B39" s="127"/>
      <c r="C39" s="24"/>
      <c r="D39" s="24"/>
      <c r="E39" s="24"/>
      <c r="F39" s="24"/>
      <c r="G39" s="19"/>
    </row>
    <row r="40" spans="1:26" ht="33" customHeight="1" thickBot="1" x14ac:dyDescent="0.3">
      <c r="A40" s="114" t="s">
        <v>4</v>
      </c>
      <c r="B40" s="38" t="s">
        <v>115</v>
      </c>
      <c r="C40" s="112">
        <v>59</v>
      </c>
      <c r="D40" s="21">
        <f>4.2+4.2*0.1</f>
        <v>4.62</v>
      </c>
      <c r="E40" s="21">
        <v>7</v>
      </c>
      <c r="F40" s="21">
        <f>D40+E40</f>
        <v>11.620000000000001</v>
      </c>
      <c r="G40" s="20">
        <f>C40*F40</f>
        <v>685.58</v>
      </c>
    </row>
    <row r="41" spans="1:26" ht="48.75" thickBot="1" x14ac:dyDescent="0.3">
      <c r="A41" s="114" t="s">
        <v>4</v>
      </c>
      <c r="B41" s="5" t="s">
        <v>75</v>
      </c>
      <c r="C41" s="112">
        <v>61</v>
      </c>
      <c r="D41" s="20">
        <v>48.72</v>
      </c>
      <c r="E41" s="20">
        <v>23.04</v>
      </c>
      <c r="F41" s="20">
        <f t="shared" ref="F41:F50" si="6">D41+E41</f>
        <v>71.759999999999991</v>
      </c>
      <c r="G41" s="20">
        <f t="shared" ref="G41:G50" si="7">C41*F41</f>
        <v>4377.3599999999997</v>
      </c>
      <c r="N41" s="51"/>
      <c r="O41" s="51"/>
      <c r="P41" s="51"/>
      <c r="Q41" s="51"/>
      <c r="R41" s="51"/>
      <c r="S41" s="51"/>
      <c r="T41" s="51"/>
      <c r="U41" s="51"/>
      <c r="V41" s="51"/>
      <c r="W41" s="51"/>
      <c r="X41" s="51"/>
      <c r="Y41" s="51"/>
      <c r="Z41" s="51"/>
    </row>
    <row r="42" spans="1:26" ht="56.25" customHeight="1" thickBot="1" x14ac:dyDescent="0.3">
      <c r="A42" s="114" t="s">
        <v>4</v>
      </c>
      <c r="B42" s="5" t="s">
        <v>76</v>
      </c>
      <c r="C42" s="22">
        <v>2</v>
      </c>
      <c r="D42" s="20">
        <v>899.78</v>
      </c>
      <c r="E42" s="20">
        <v>23.04</v>
      </c>
      <c r="F42" s="20">
        <f t="shared" si="6"/>
        <v>922.81999999999994</v>
      </c>
      <c r="G42" s="20">
        <f t="shared" si="7"/>
        <v>1845.6399999999999</v>
      </c>
      <c r="L42" s="48"/>
      <c r="M42" s="48"/>
      <c r="N42" s="48"/>
      <c r="O42" s="48"/>
      <c r="P42" s="48"/>
      <c r="Q42" s="48"/>
      <c r="R42" s="48"/>
      <c r="S42" s="48"/>
      <c r="T42" s="48"/>
      <c r="U42" s="48"/>
      <c r="V42" s="48"/>
    </row>
    <row r="43" spans="1:26" ht="86.25" customHeight="1" thickBot="1" x14ac:dyDescent="0.3">
      <c r="A43" s="114" t="s">
        <v>4</v>
      </c>
      <c r="B43" s="5" t="s">
        <v>77</v>
      </c>
      <c r="C43" s="22">
        <v>1</v>
      </c>
      <c r="D43" s="20">
        <f>110.58+10.29</f>
        <v>120.87</v>
      </c>
      <c r="E43" s="20">
        <v>11.52</v>
      </c>
      <c r="F43" s="20">
        <f t="shared" si="6"/>
        <v>132.39000000000001</v>
      </c>
      <c r="G43" s="20">
        <f t="shared" si="7"/>
        <v>132.39000000000001</v>
      </c>
      <c r="L43" s="48"/>
      <c r="M43" s="48"/>
      <c r="N43" s="48"/>
      <c r="O43" s="48"/>
      <c r="P43" s="48"/>
      <c r="Q43" s="48"/>
      <c r="R43" s="48"/>
      <c r="S43" s="48"/>
      <c r="T43" s="48"/>
      <c r="U43" s="48"/>
      <c r="V43" s="48"/>
    </row>
    <row r="44" spans="1:26" ht="78" customHeight="1" thickBot="1" x14ac:dyDescent="0.3">
      <c r="A44" s="114" t="s">
        <v>4</v>
      </c>
      <c r="B44" s="5" t="s">
        <v>78</v>
      </c>
      <c r="C44" s="22">
        <v>1</v>
      </c>
      <c r="D44" s="20">
        <f>50.11+10.29</f>
        <v>60.4</v>
      </c>
      <c r="E44" s="20">
        <v>11.52</v>
      </c>
      <c r="F44" s="20">
        <f t="shared" si="6"/>
        <v>71.92</v>
      </c>
      <c r="G44" s="20">
        <f t="shared" si="7"/>
        <v>71.92</v>
      </c>
      <c r="L44" s="48"/>
      <c r="M44" s="48"/>
      <c r="N44" s="48"/>
      <c r="O44" s="48"/>
      <c r="P44" s="48"/>
      <c r="Q44" s="48"/>
      <c r="R44" s="48"/>
      <c r="S44" s="48"/>
      <c r="T44" s="48"/>
      <c r="U44" s="48"/>
      <c r="V44" s="48"/>
    </row>
    <row r="45" spans="1:26" ht="33.75" customHeight="1" thickBot="1" x14ac:dyDescent="0.3">
      <c r="A45" s="114" t="s">
        <v>5</v>
      </c>
      <c r="B45" s="5" t="s">
        <v>116</v>
      </c>
      <c r="C45" s="25">
        <v>14</v>
      </c>
      <c r="D45" s="21">
        <f>4.2+4.2*0.1</f>
        <v>4.62</v>
      </c>
      <c r="E45" s="21">
        <v>7</v>
      </c>
      <c r="F45" s="20">
        <f t="shared" si="6"/>
        <v>11.620000000000001</v>
      </c>
      <c r="G45" s="20">
        <f t="shared" si="7"/>
        <v>162.68</v>
      </c>
      <c r="N45" s="76"/>
      <c r="O45" s="76"/>
      <c r="P45" s="76"/>
      <c r="Q45" s="76"/>
      <c r="R45" s="77"/>
      <c r="S45" s="51"/>
      <c r="T45" s="51"/>
      <c r="U45" s="51"/>
      <c r="V45" s="51"/>
      <c r="W45" s="51"/>
      <c r="X45" s="51"/>
      <c r="Y45" s="51"/>
      <c r="Z45" s="51"/>
    </row>
    <row r="46" spans="1:26" ht="43.5" customHeight="1" thickBot="1" x14ac:dyDescent="0.3">
      <c r="A46" s="114" t="s">
        <v>4</v>
      </c>
      <c r="B46" s="5" t="s">
        <v>105</v>
      </c>
      <c r="C46" s="22">
        <v>6</v>
      </c>
      <c r="D46" s="20">
        <v>63.79</v>
      </c>
      <c r="E46" s="20">
        <v>23.04</v>
      </c>
      <c r="F46" s="20">
        <f t="shared" si="6"/>
        <v>86.83</v>
      </c>
      <c r="G46" s="20">
        <f t="shared" si="7"/>
        <v>520.98</v>
      </c>
      <c r="N46" s="51"/>
      <c r="O46" s="51"/>
      <c r="P46" s="51"/>
      <c r="Q46" s="78"/>
      <c r="R46" s="79"/>
      <c r="S46" s="51"/>
      <c r="T46" s="51"/>
      <c r="U46" s="51"/>
      <c r="V46" s="51"/>
      <c r="W46" s="51"/>
      <c r="X46" s="51"/>
      <c r="Y46" s="51"/>
      <c r="Z46" s="51"/>
    </row>
    <row r="47" spans="1:26" ht="58.5" customHeight="1" thickBot="1" x14ac:dyDescent="0.3">
      <c r="A47" s="114" t="s">
        <v>4</v>
      </c>
      <c r="B47" s="5" t="s">
        <v>99</v>
      </c>
      <c r="C47" s="22">
        <v>5</v>
      </c>
      <c r="D47" s="20">
        <v>140</v>
      </c>
      <c r="E47" s="20">
        <v>23.04</v>
      </c>
      <c r="F47" s="20">
        <f t="shared" si="6"/>
        <v>163.04</v>
      </c>
      <c r="G47" s="20">
        <f t="shared" si="7"/>
        <v>815.19999999999993</v>
      </c>
      <c r="N47" s="51"/>
      <c r="O47" s="51"/>
      <c r="P47" s="51"/>
      <c r="Q47" s="51"/>
      <c r="R47" s="51"/>
      <c r="S47" s="51"/>
      <c r="T47" s="51"/>
      <c r="U47" s="51"/>
      <c r="V47" s="51"/>
      <c r="W47" s="51"/>
      <c r="X47" s="51"/>
      <c r="Y47" s="51"/>
      <c r="Z47" s="51"/>
    </row>
    <row r="48" spans="1:26" ht="24.75" thickBot="1" x14ac:dyDescent="0.3">
      <c r="A48" s="114" t="s">
        <v>4</v>
      </c>
      <c r="B48" s="104" t="s">
        <v>94</v>
      </c>
      <c r="C48" s="22">
        <v>1</v>
      </c>
      <c r="D48" s="20">
        <v>57.2</v>
      </c>
      <c r="E48" s="20">
        <v>11.52</v>
      </c>
      <c r="F48" s="20">
        <f t="shared" si="6"/>
        <v>68.72</v>
      </c>
      <c r="G48" s="20">
        <f t="shared" si="7"/>
        <v>68.72</v>
      </c>
      <c r="N48" s="76"/>
      <c r="O48" s="76"/>
      <c r="P48" s="76"/>
      <c r="Q48" s="76"/>
      <c r="R48" s="77"/>
      <c r="S48" s="51"/>
      <c r="T48" s="51"/>
      <c r="U48" s="51"/>
      <c r="V48" s="51"/>
      <c r="W48" s="51"/>
      <c r="X48" s="51"/>
      <c r="Y48" s="51"/>
      <c r="Z48" s="51"/>
    </row>
    <row r="49" spans="1:26" ht="24.75" thickBot="1" x14ac:dyDescent="0.3">
      <c r="A49" s="114" t="s">
        <v>4</v>
      </c>
      <c r="B49" s="104" t="s">
        <v>95</v>
      </c>
      <c r="C49" s="22">
        <v>1</v>
      </c>
      <c r="D49" s="20">
        <v>63.2</v>
      </c>
      <c r="E49" s="20">
        <v>11.52</v>
      </c>
      <c r="F49" s="20">
        <f t="shared" si="6"/>
        <v>74.72</v>
      </c>
      <c r="G49" s="20">
        <f t="shared" si="7"/>
        <v>74.72</v>
      </c>
      <c r="N49" s="51"/>
      <c r="O49" s="51"/>
      <c r="P49" s="51"/>
      <c r="Q49" s="78"/>
      <c r="R49" s="79"/>
      <c r="S49" s="51"/>
      <c r="T49" s="51"/>
      <c r="U49" s="51"/>
      <c r="V49" s="51"/>
      <c r="W49" s="51"/>
      <c r="X49" s="51"/>
      <c r="Y49" s="51"/>
      <c r="Z49" s="51"/>
    </row>
    <row r="50" spans="1:26" ht="54" customHeight="1" thickBot="1" x14ac:dyDescent="0.3">
      <c r="A50" s="114" t="s">
        <v>4</v>
      </c>
      <c r="B50" s="99" t="s">
        <v>110</v>
      </c>
      <c r="C50" s="96">
        <f>C47+C46+C41+C42</f>
        <v>74</v>
      </c>
      <c r="D50" s="97">
        <v>53.84</v>
      </c>
      <c r="E50" s="98">
        <v>23.04</v>
      </c>
      <c r="F50" s="98">
        <f t="shared" si="6"/>
        <v>76.88</v>
      </c>
      <c r="G50" s="98">
        <f t="shared" si="7"/>
        <v>5689.12</v>
      </c>
      <c r="N50" s="51"/>
      <c r="O50" s="51"/>
      <c r="P50" s="51"/>
      <c r="Q50" s="51"/>
      <c r="R50" s="51"/>
      <c r="S50" s="51"/>
      <c r="T50" s="51"/>
      <c r="U50" s="51"/>
      <c r="V50" s="51"/>
      <c r="W50" s="51"/>
      <c r="X50" s="51"/>
      <c r="Y50" s="51"/>
      <c r="Z50" s="51"/>
    </row>
    <row r="51" spans="1:26" ht="19.5" customHeight="1" thickBot="1" x14ac:dyDescent="0.3">
      <c r="A51" s="52"/>
      <c r="B51" s="121" t="s">
        <v>69</v>
      </c>
      <c r="C51" s="122"/>
      <c r="D51" s="122"/>
      <c r="E51" s="122"/>
      <c r="F51" s="123"/>
      <c r="G51" s="87">
        <f>SUM(G40:G50)</f>
        <v>14444.310000000001</v>
      </c>
      <c r="N51" s="76"/>
      <c r="O51" s="76"/>
      <c r="P51" s="76"/>
      <c r="Q51" s="76"/>
      <c r="R51" s="77"/>
      <c r="S51" s="51"/>
      <c r="T51" s="51"/>
      <c r="U51" s="51"/>
      <c r="V51" s="51"/>
      <c r="W51" s="51"/>
      <c r="X51" s="51"/>
      <c r="Y51" s="51"/>
      <c r="Z51" s="51"/>
    </row>
    <row r="52" spans="1:26" s="12" customFormat="1" ht="19.5" customHeight="1" thickBot="1" x14ac:dyDescent="0.3">
      <c r="A52" s="53"/>
      <c r="B52" s="55"/>
      <c r="C52" s="49"/>
      <c r="D52" s="49"/>
      <c r="E52" s="49"/>
      <c r="F52" s="49"/>
      <c r="G52" s="50"/>
      <c r="H52" s="51"/>
      <c r="N52" s="51"/>
      <c r="O52" s="51"/>
      <c r="P52" s="51"/>
      <c r="Q52" s="51"/>
      <c r="R52" s="51"/>
      <c r="S52" s="51"/>
      <c r="T52" s="51"/>
      <c r="U52" s="51"/>
      <c r="V52" s="51"/>
      <c r="W52" s="51"/>
      <c r="X52" s="51"/>
      <c r="Y52" s="51"/>
      <c r="Z52" s="51"/>
    </row>
    <row r="53" spans="1:26" ht="19.5" customHeight="1" thickBot="1" x14ac:dyDescent="0.3">
      <c r="A53" s="128" t="s">
        <v>57</v>
      </c>
      <c r="B53" s="129"/>
      <c r="C53" s="130">
        <f>G14+G38+G51+G27</f>
        <v>48307.77</v>
      </c>
      <c r="D53" s="131"/>
      <c r="E53" s="131"/>
      <c r="F53" s="131"/>
      <c r="G53" s="132"/>
      <c r="N53" s="51"/>
      <c r="O53" s="51"/>
      <c r="P53" s="51"/>
      <c r="Q53" s="51"/>
      <c r="R53" s="51"/>
      <c r="S53" s="51"/>
      <c r="T53" s="51"/>
      <c r="U53" s="51"/>
      <c r="V53" s="51"/>
      <c r="W53" s="51"/>
      <c r="X53" s="51"/>
      <c r="Y53" s="51"/>
      <c r="Z53" s="51"/>
    </row>
    <row r="54" spans="1:26" ht="19.5" customHeight="1" thickBot="1" x14ac:dyDescent="0.3">
      <c r="A54" s="46"/>
      <c r="B54" s="47"/>
      <c r="C54" s="45"/>
      <c r="D54" s="45"/>
      <c r="E54" s="45"/>
      <c r="F54" s="45"/>
      <c r="G54" s="45"/>
      <c r="H54" s="48"/>
      <c r="N54" s="51"/>
      <c r="O54" s="51"/>
      <c r="P54" s="51"/>
      <c r="Q54" s="51"/>
      <c r="R54" s="51"/>
      <c r="S54" s="51"/>
      <c r="T54" s="51"/>
      <c r="U54" s="51"/>
      <c r="V54" s="51"/>
      <c r="W54" s="51"/>
      <c r="X54" s="51"/>
      <c r="Y54" s="51"/>
      <c r="Z54" s="51"/>
    </row>
    <row r="55" spans="1:26" ht="15.75" thickBot="1" x14ac:dyDescent="0.3">
      <c r="A55" s="3"/>
      <c r="B55" s="37" t="s">
        <v>73</v>
      </c>
      <c r="C55" s="26"/>
      <c r="D55" s="27"/>
      <c r="E55" s="27"/>
      <c r="F55" s="27"/>
      <c r="G55" s="28"/>
      <c r="N55" s="51"/>
      <c r="O55" s="51"/>
      <c r="P55" s="51"/>
      <c r="Q55" s="51"/>
      <c r="R55" s="51"/>
      <c r="S55" s="51"/>
      <c r="T55" s="51"/>
      <c r="U55" s="51"/>
      <c r="V55" s="51"/>
      <c r="W55" s="51"/>
      <c r="X55" s="51"/>
      <c r="Y55" s="51"/>
      <c r="Z55" s="51"/>
    </row>
    <row r="56" spans="1:26" ht="15.75" thickBot="1" x14ac:dyDescent="0.3">
      <c r="A56" s="114"/>
      <c r="B56" s="4" t="s">
        <v>64</v>
      </c>
      <c r="C56" s="23"/>
      <c r="D56" s="24"/>
      <c r="E56" s="24"/>
      <c r="F56" s="24"/>
      <c r="G56" s="19"/>
      <c r="N56" s="51"/>
      <c r="O56" s="51"/>
      <c r="P56" s="51"/>
      <c r="Q56" s="51"/>
      <c r="R56" s="51"/>
      <c r="S56" s="51"/>
      <c r="T56" s="51"/>
      <c r="U56" s="51"/>
      <c r="V56" s="51"/>
      <c r="W56" s="51"/>
      <c r="X56" s="51"/>
      <c r="Y56" s="51"/>
      <c r="Z56" s="51"/>
    </row>
    <row r="57" spans="1:26" ht="36" customHeight="1" thickBot="1" x14ac:dyDescent="0.3">
      <c r="A57" s="114" t="s">
        <v>4</v>
      </c>
      <c r="B57" s="102" t="s">
        <v>79</v>
      </c>
      <c r="C57" s="22">
        <v>8</v>
      </c>
      <c r="D57" s="112">
        <v>10.8</v>
      </c>
      <c r="E57" s="22">
        <v>4</v>
      </c>
      <c r="F57" s="112">
        <f>D57+E57</f>
        <v>14.8</v>
      </c>
      <c r="G57" s="22">
        <f>C57*F57</f>
        <v>118.4</v>
      </c>
      <c r="N57" s="51"/>
      <c r="O57" s="51"/>
      <c r="P57" s="51"/>
      <c r="Q57" s="51"/>
      <c r="R57" s="51"/>
      <c r="S57" s="51"/>
      <c r="T57" s="51"/>
      <c r="U57" s="51"/>
      <c r="V57" s="51"/>
      <c r="W57" s="51"/>
      <c r="X57" s="51"/>
      <c r="Y57" s="51"/>
      <c r="Z57" s="51"/>
    </row>
    <row r="58" spans="1:26" ht="29.25" customHeight="1" thickBot="1" x14ac:dyDescent="0.3">
      <c r="A58" s="114" t="s">
        <v>4</v>
      </c>
      <c r="B58" s="103" t="s">
        <v>80</v>
      </c>
      <c r="C58" s="22">
        <v>6</v>
      </c>
      <c r="D58" s="21">
        <v>10.8</v>
      </c>
      <c r="E58" s="22">
        <v>4</v>
      </c>
      <c r="F58" s="22">
        <f>D58+E58</f>
        <v>14.8</v>
      </c>
      <c r="G58" s="22">
        <f>C58*F58</f>
        <v>88.800000000000011</v>
      </c>
      <c r="N58" s="51"/>
      <c r="O58" s="51"/>
      <c r="P58" s="51"/>
      <c r="Q58" s="51"/>
      <c r="R58" s="51"/>
      <c r="S58" s="51"/>
      <c r="T58" s="51"/>
      <c r="U58" s="51"/>
      <c r="V58" s="51"/>
      <c r="W58" s="51"/>
      <c r="X58" s="51"/>
      <c r="Y58" s="51"/>
      <c r="Z58" s="51"/>
    </row>
    <row r="59" spans="1:26" ht="30.75" customHeight="1" thickBot="1" x14ac:dyDescent="0.3">
      <c r="A59" s="114" t="s">
        <v>4</v>
      </c>
      <c r="B59" s="5" t="s">
        <v>81</v>
      </c>
      <c r="C59" s="22">
        <v>4</v>
      </c>
      <c r="D59" s="21">
        <v>10.8</v>
      </c>
      <c r="E59" s="22">
        <v>4</v>
      </c>
      <c r="F59" s="22">
        <f>D59+E59</f>
        <v>14.8</v>
      </c>
      <c r="G59" s="22">
        <f>F59*C59</f>
        <v>59.2</v>
      </c>
      <c r="J59" s="35"/>
      <c r="N59" s="51"/>
      <c r="O59" s="51"/>
      <c r="P59" s="51"/>
      <c r="Q59" s="51"/>
      <c r="R59" s="51"/>
      <c r="S59" s="51"/>
      <c r="T59" s="51"/>
      <c r="U59" s="51"/>
      <c r="V59" s="51"/>
      <c r="W59" s="51"/>
      <c r="X59" s="51"/>
      <c r="Y59" s="51"/>
      <c r="Z59" s="51"/>
    </row>
    <row r="60" spans="1:26" ht="30.75" customHeight="1" thickBot="1" x14ac:dyDescent="0.3">
      <c r="A60" s="114" t="s">
        <v>4</v>
      </c>
      <c r="B60" s="5" t="s">
        <v>82</v>
      </c>
      <c r="C60" s="22">
        <v>5</v>
      </c>
      <c r="D60" s="21">
        <v>10.8</v>
      </c>
      <c r="E60" s="22">
        <v>4</v>
      </c>
      <c r="F60" s="22">
        <f>D60+E60</f>
        <v>14.8</v>
      </c>
      <c r="G60" s="22">
        <f t="shared" ref="G60:G61" si="8">F60*C60</f>
        <v>74</v>
      </c>
      <c r="N60" s="51"/>
      <c r="O60" s="51"/>
      <c r="P60" s="51"/>
      <c r="Q60" s="51"/>
      <c r="R60" s="51"/>
      <c r="S60" s="51"/>
      <c r="T60" s="51"/>
      <c r="U60" s="51"/>
      <c r="V60" s="51"/>
      <c r="W60" s="51"/>
      <c r="X60" s="51"/>
      <c r="Y60" s="51"/>
      <c r="Z60" s="51"/>
    </row>
    <row r="61" spans="1:26" ht="30.75" customHeight="1" thickBot="1" x14ac:dyDescent="0.3">
      <c r="A61" s="114" t="s">
        <v>4</v>
      </c>
      <c r="B61" s="5" t="s">
        <v>83</v>
      </c>
      <c r="C61" s="22">
        <v>4</v>
      </c>
      <c r="D61" s="21">
        <v>10.8</v>
      </c>
      <c r="E61" s="22">
        <v>4</v>
      </c>
      <c r="F61" s="22">
        <f>D61+E61</f>
        <v>14.8</v>
      </c>
      <c r="G61" s="22">
        <f t="shared" si="8"/>
        <v>59.2</v>
      </c>
      <c r="N61" s="51"/>
      <c r="O61" s="51"/>
      <c r="P61" s="51"/>
      <c r="Q61" s="51"/>
      <c r="R61" s="51"/>
      <c r="S61" s="51"/>
      <c r="T61" s="51"/>
      <c r="U61" s="51"/>
      <c r="V61" s="51"/>
      <c r="W61" s="51"/>
      <c r="X61" s="51"/>
      <c r="Y61" s="51"/>
      <c r="Z61" s="51"/>
    </row>
    <row r="62" spans="1:26" ht="16.5" customHeight="1" thickBot="1" x14ac:dyDescent="0.3">
      <c r="A62" s="114"/>
      <c r="B62" s="121" t="s">
        <v>65</v>
      </c>
      <c r="C62" s="122"/>
      <c r="D62" s="122"/>
      <c r="E62" s="122"/>
      <c r="F62" s="123"/>
      <c r="G62" s="87">
        <f>SUM(G57:G61)</f>
        <v>399.6</v>
      </c>
      <c r="N62" s="51"/>
      <c r="O62" s="51"/>
      <c r="P62" s="51"/>
      <c r="Q62" s="51"/>
      <c r="R62" s="51"/>
      <c r="S62" s="51"/>
      <c r="T62" s="51"/>
      <c r="U62" s="51"/>
      <c r="V62" s="51"/>
      <c r="W62" s="51"/>
      <c r="X62" s="51"/>
      <c r="Y62" s="51"/>
      <c r="Z62" s="51"/>
    </row>
    <row r="63" spans="1:26" ht="15.75" thickBot="1" x14ac:dyDescent="0.3">
      <c r="A63" s="114"/>
      <c r="B63" s="4" t="s">
        <v>66</v>
      </c>
      <c r="C63" s="23"/>
      <c r="D63" s="24"/>
      <c r="E63" s="24"/>
      <c r="F63" s="24"/>
      <c r="G63" s="19"/>
      <c r="N63" s="51"/>
      <c r="O63" s="51"/>
      <c r="P63" s="51"/>
      <c r="Q63" s="51"/>
      <c r="R63" s="51"/>
      <c r="S63" s="51"/>
      <c r="T63" s="51"/>
      <c r="U63" s="51"/>
      <c r="V63" s="51"/>
      <c r="W63" s="51"/>
      <c r="X63" s="51"/>
      <c r="Y63" s="51"/>
      <c r="Z63" s="51"/>
    </row>
    <row r="64" spans="1:26" ht="42.75" customHeight="1" thickBot="1" x14ac:dyDescent="0.3">
      <c r="A64" s="114" t="s">
        <v>4</v>
      </c>
      <c r="B64" s="102" t="s">
        <v>79</v>
      </c>
      <c r="C64" s="22">
        <v>16</v>
      </c>
      <c r="D64" s="112">
        <v>10.8</v>
      </c>
      <c r="E64" s="22">
        <v>4</v>
      </c>
      <c r="F64" s="112">
        <f>D64+E64</f>
        <v>14.8</v>
      </c>
      <c r="G64" s="22">
        <f>C64*F64</f>
        <v>236.8</v>
      </c>
      <c r="N64" s="51"/>
      <c r="O64" s="51"/>
      <c r="P64" s="51"/>
      <c r="Q64" s="51"/>
      <c r="R64" s="51"/>
      <c r="S64" s="51"/>
      <c r="T64" s="51"/>
      <c r="U64" s="51"/>
      <c r="V64" s="51"/>
      <c r="W64" s="51"/>
      <c r="X64" s="51"/>
      <c r="Y64" s="51"/>
      <c r="Z64" s="51"/>
    </row>
    <row r="65" spans="1:26" ht="35.25" customHeight="1" thickBot="1" x14ac:dyDescent="0.3">
      <c r="A65" s="114" t="s">
        <v>4</v>
      </c>
      <c r="B65" s="103" t="s">
        <v>80</v>
      </c>
      <c r="C65" s="22">
        <v>16</v>
      </c>
      <c r="D65" s="21">
        <v>10.8</v>
      </c>
      <c r="E65" s="22">
        <v>4</v>
      </c>
      <c r="F65" s="22">
        <f>D65+E65</f>
        <v>14.8</v>
      </c>
      <c r="G65" s="22">
        <f>C65*F65</f>
        <v>236.8</v>
      </c>
      <c r="N65" s="51"/>
      <c r="O65" s="51"/>
      <c r="P65" s="51"/>
      <c r="Q65" s="51"/>
      <c r="R65" s="51"/>
      <c r="S65" s="51"/>
      <c r="T65" s="51"/>
      <c r="U65" s="51"/>
      <c r="V65" s="51"/>
      <c r="W65" s="51"/>
      <c r="X65" s="51"/>
      <c r="Y65" s="51"/>
      <c r="Z65" s="51"/>
    </row>
    <row r="66" spans="1:26" ht="37.5" customHeight="1" thickBot="1" x14ac:dyDescent="0.3">
      <c r="A66" s="114" t="s">
        <v>4</v>
      </c>
      <c r="B66" s="5" t="s">
        <v>84</v>
      </c>
      <c r="C66" s="22">
        <v>9</v>
      </c>
      <c r="D66" s="21">
        <v>10.8</v>
      </c>
      <c r="E66" s="22">
        <v>4</v>
      </c>
      <c r="F66" s="22">
        <f>D66+E66</f>
        <v>14.8</v>
      </c>
      <c r="G66" s="22">
        <f>F66*C66</f>
        <v>133.20000000000002</v>
      </c>
      <c r="N66" s="51"/>
      <c r="O66" s="51"/>
      <c r="P66" s="51"/>
      <c r="Q66" s="51"/>
      <c r="R66" s="51"/>
      <c r="S66" s="51"/>
      <c r="T66" s="51"/>
      <c r="U66" s="51"/>
      <c r="V66" s="51"/>
      <c r="W66" s="51"/>
      <c r="X66" s="51"/>
      <c r="Y66" s="51"/>
      <c r="Z66" s="51"/>
    </row>
    <row r="67" spans="1:26" ht="35.25" customHeight="1" thickBot="1" x14ac:dyDescent="0.3">
      <c r="A67" s="114" t="s">
        <v>4</v>
      </c>
      <c r="B67" s="5" t="s">
        <v>85</v>
      </c>
      <c r="C67" s="22">
        <v>6</v>
      </c>
      <c r="D67" s="21">
        <v>10.8</v>
      </c>
      <c r="E67" s="22">
        <v>4</v>
      </c>
      <c r="F67" s="22">
        <f>D67+E67</f>
        <v>14.8</v>
      </c>
      <c r="G67" s="22">
        <f t="shared" ref="G67:G68" si="9">F67*C67</f>
        <v>88.800000000000011</v>
      </c>
      <c r="N67" s="51"/>
      <c r="O67" s="51"/>
      <c r="P67" s="51"/>
      <c r="Q67" s="51"/>
      <c r="R67" s="51"/>
      <c r="S67" s="51"/>
      <c r="T67" s="51"/>
      <c r="U67" s="51"/>
      <c r="V67" s="51"/>
      <c r="W67" s="51"/>
      <c r="X67" s="51"/>
      <c r="Y67" s="51"/>
      <c r="Z67" s="51"/>
    </row>
    <row r="68" spans="1:26" ht="40.5" customHeight="1" thickBot="1" x14ac:dyDescent="0.3">
      <c r="A68" s="114" t="s">
        <v>4</v>
      </c>
      <c r="B68" s="5" t="s">
        <v>86</v>
      </c>
      <c r="C68" s="22">
        <v>9</v>
      </c>
      <c r="D68" s="21">
        <v>10.8</v>
      </c>
      <c r="E68" s="22">
        <v>4</v>
      </c>
      <c r="F68" s="22">
        <f>D68+E68</f>
        <v>14.8</v>
      </c>
      <c r="G68" s="22">
        <f t="shared" si="9"/>
        <v>133.20000000000002</v>
      </c>
      <c r="N68" s="51"/>
      <c r="O68" s="51"/>
      <c r="P68" s="51"/>
      <c r="Q68" s="51"/>
      <c r="R68" s="51"/>
      <c r="S68" s="51"/>
      <c r="T68" s="51"/>
      <c r="U68" s="51"/>
      <c r="V68" s="51"/>
      <c r="W68" s="51"/>
      <c r="X68" s="51"/>
      <c r="Y68" s="51"/>
      <c r="Z68" s="51"/>
    </row>
    <row r="69" spans="1:26" ht="16.5" customHeight="1" thickBot="1" x14ac:dyDescent="0.3">
      <c r="A69" s="114"/>
      <c r="B69" s="121" t="s">
        <v>67</v>
      </c>
      <c r="C69" s="122"/>
      <c r="D69" s="122"/>
      <c r="E69" s="122"/>
      <c r="F69" s="123"/>
      <c r="G69" s="87">
        <f>SUM(G64:G68)</f>
        <v>828.80000000000018</v>
      </c>
      <c r="N69" s="51"/>
      <c r="O69" s="51"/>
      <c r="P69" s="51"/>
      <c r="Q69" s="51"/>
      <c r="R69" s="51"/>
      <c r="S69" s="51"/>
      <c r="T69" s="51"/>
      <c r="U69" s="51"/>
      <c r="V69" s="51"/>
      <c r="W69" s="51"/>
      <c r="X69" s="51"/>
      <c r="Y69" s="51"/>
      <c r="Z69" s="51"/>
    </row>
    <row r="70" spans="1:26" ht="18.75" customHeight="1" thickBot="1" x14ac:dyDescent="0.3">
      <c r="A70" s="114"/>
      <c r="B70" s="18" t="s">
        <v>68</v>
      </c>
      <c r="C70" s="23"/>
      <c r="D70" s="24"/>
      <c r="E70" s="24"/>
      <c r="F70" s="24"/>
      <c r="G70" s="19"/>
      <c r="N70" s="51"/>
      <c r="O70" s="51"/>
      <c r="P70" s="51"/>
      <c r="Q70" s="51"/>
      <c r="R70" s="51"/>
      <c r="S70" s="51"/>
      <c r="T70" s="51"/>
      <c r="U70" s="51"/>
      <c r="V70" s="51"/>
      <c r="W70" s="51"/>
      <c r="X70" s="51"/>
      <c r="Y70" s="51"/>
      <c r="Z70" s="51"/>
    </row>
    <row r="71" spans="1:26" ht="41.25" customHeight="1" thickBot="1" x14ac:dyDescent="0.3">
      <c r="A71" s="114" t="s">
        <v>4</v>
      </c>
      <c r="B71" s="102" t="s">
        <v>79</v>
      </c>
      <c r="C71" s="29">
        <v>15</v>
      </c>
      <c r="D71" s="30">
        <v>10.8</v>
      </c>
      <c r="E71" s="22">
        <v>4</v>
      </c>
      <c r="F71" s="30">
        <f>D71+E71</f>
        <v>14.8</v>
      </c>
      <c r="G71" s="29">
        <f>C71*F71</f>
        <v>222</v>
      </c>
      <c r="N71" s="51"/>
      <c r="O71" s="51"/>
      <c r="P71" s="51"/>
      <c r="Q71" s="51"/>
      <c r="R71" s="51"/>
      <c r="S71" s="51"/>
      <c r="T71" s="51"/>
      <c r="U71" s="51"/>
      <c r="V71" s="51"/>
      <c r="W71" s="51"/>
      <c r="X71" s="51"/>
      <c r="Y71" s="51"/>
      <c r="Z71" s="51"/>
    </row>
    <row r="72" spans="1:26" ht="39" customHeight="1" thickBot="1" x14ac:dyDescent="0.3">
      <c r="A72" s="114" t="s">
        <v>4</v>
      </c>
      <c r="B72" s="103" t="s">
        <v>80</v>
      </c>
      <c r="C72" s="25">
        <v>8</v>
      </c>
      <c r="D72" s="25">
        <v>10.8</v>
      </c>
      <c r="E72" s="22">
        <v>4</v>
      </c>
      <c r="F72" s="25">
        <f>D72+E72</f>
        <v>14.8</v>
      </c>
      <c r="G72" s="25">
        <f>C72*F72</f>
        <v>118.4</v>
      </c>
    </row>
    <row r="73" spans="1:26" ht="41.25" customHeight="1" thickBot="1" x14ac:dyDescent="0.3">
      <c r="A73" s="114" t="s">
        <v>4</v>
      </c>
      <c r="B73" s="5" t="s">
        <v>87</v>
      </c>
      <c r="C73" s="22">
        <v>6</v>
      </c>
      <c r="D73" s="21">
        <v>10.8</v>
      </c>
      <c r="E73" s="22">
        <v>4</v>
      </c>
      <c r="F73" s="22">
        <f>D73+E73</f>
        <v>14.8</v>
      </c>
      <c r="G73" s="22">
        <f>F73*C73</f>
        <v>88.800000000000011</v>
      </c>
      <c r="N73" s="51"/>
      <c r="O73" s="51"/>
      <c r="P73" s="51"/>
      <c r="Q73" s="51"/>
      <c r="R73" s="51"/>
      <c r="S73" s="51"/>
      <c r="T73" s="51"/>
      <c r="U73" s="51"/>
      <c r="V73" s="51"/>
      <c r="W73" s="51"/>
      <c r="X73" s="51"/>
      <c r="Y73" s="51"/>
      <c r="Z73" s="51"/>
    </row>
    <row r="74" spans="1:26" ht="39.75" customHeight="1" thickBot="1" x14ac:dyDescent="0.3">
      <c r="A74" s="114" t="s">
        <v>4</v>
      </c>
      <c r="B74" s="5" t="s">
        <v>85</v>
      </c>
      <c r="C74" s="22">
        <v>5</v>
      </c>
      <c r="D74" s="21">
        <v>10.8</v>
      </c>
      <c r="E74" s="22">
        <v>4</v>
      </c>
      <c r="F74" s="22">
        <f>D74+E74</f>
        <v>14.8</v>
      </c>
      <c r="G74" s="22">
        <f t="shared" ref="G74:G75" si="10">F74*C74</f>
        <v>74</v>
      </c>
      <c r="N74" s="51"/>
      <c r="O74" s="51"/>
      <c r="P74" s="51"/>
      <c r="Q74" s="51"/>
      <c r="R74" s="51"/>
      <c r="S74" s="51"/>
      <c r="T74" s="51"/>
      <c r="U74" s="51"/>
      <c r="V74" s="51"/>
      <c r="W74" s="51"/>
      <c r="X74" s="51"/>
      <c r="Y74" s="51"/>
      <c r="Z74" s="51"/>
    </row>
    <row r="75" spans="1:26" ht="38.25" customHeight="1" thickBot="1" x14ac:dyDescent="0.3">
      <c r="A75" s="114" t="s">
        <v>4</v>
      </c>
      <c r="B75" s="5" t="s">
        <v>88</v>
      </c>
      <c r="C75" s="22">
        <v>5</v>
      </c>
      <c r="D75" s="21">
        <v>10.8</v>
      </c>
      <c r="E75" s="22">
        <v>4</v>
      </c>
      <c r="F75" s="22">
        <f>D75+E75</f>
        <v>14.8</v>
      </c>
      <c r="G75" s="22">
        <f t="shared" si="10"/>
        <v>74</v>
      </c>
      <c r="N75" s="51"/>
      <c r="O75" s="51"/>
      <c r="P75" s="51"/>
      <c r="Q75" s="51"/>
      <c r="R75" s="51"/>
      <c r="S75" s="51"/>
      <c r="T75" s="51"/>
      <c r="U75" s="51"/>
      <c r="V75" s="51"/>
      <c r="W75" s="51"/>
      <c r="X75" s="51"/>
      <c r="Y75" s="51"/>
      <c r="Z75" s="51"/>
    </row>
    <row r="76" spans="1:26" ht="15.75" customHeight="1" thickBot="1" x14ac:dyDescent="0.3">
      <c r="A76" s="39"/>
      <c r="B76" s="121" t="s">
        <v>69</v>
      </c>
      <c r="C76" s="122"/>
      <c r="D76" s="122"/>
      <c r="E76" s="122"/>
      <c r="F76" s="123"/>
      <c r="G76" s="87">
        <f>SUM(G71:G75)</f>
        <v>577.20000000000005</v>
      </c>
      <c r="H76" s="48"/>
    </row>
    <row r="77" spans="1:26" ht="17.25" customHeight="1" thickBot="1" x14ac:dyDescent="0.3">
      <c r="A77" s="114"/>
      <c r="B77" s="18" t="s">
        <v>70</v>
      </c>
      <c r="C77" s="23"/>
      <c r="D77" s="24"/>
      <c r="E77" s="24"/>
      <c r="F77" s="24"/>
      <c r="G77" s="19"/>
    </row>
    <row r="78" spans="1:26" ht="49.5" customHeight="1" thickBot="1" x14ac:dyDescent="0.3">
      <c r="A78" s="114" t="s">
        <v>4</v>
      </c>
      <c r="B78" s="102" t="s">
        <v>79</v>
      </c>
      <c r="C78" s="29">
        <v>1</v>
      </c>
      <c r="D78" s="30">
        <v>10.8</v>
      </c>
      <c r="E78" s="22">
        <v>4</v>
      </c>
      <c r="F78" s="30">
        <f>D78+E78</f>
        <v>14.8</v>
      </c>
      <c r="G78" s="29">
        <f>C78*F78</f>
        <v>14.8</v>
      </c>
    </row>
    <row r="79" spans="1:26" ht="36.75" thickBot="1" x14ac:dyDescent="0.3">
      <c r="A79" s="114" t="s">
        <v>4</v>
      </c>
      <c r="B79" s="103" t="s">
        <v>80</v>
      </c>
      <c r="C79" s="25">
        <v>1</v>
      </c>
      <c r="D79" s="25">
        <v>10.8</v>
      </c>
      <c r="E79" s="22">
        <v>4</v>
      </c>
      <c r="F79" s="25">
        <f>D79+E79</f>
        <v>14.8</v>
      </c>
      <c r="G79" s="25">
        <f>C79*F79</f>
        <v>14.8</v>
      </c>
    </row>
    <row r="80" spans="1:26" ht="40.5" customHeight="1" thickBot="1" x14ac:dyDescent="0.3">
      <c r="A80" s="114" t="s">
        <v>4</v>
      </c>
      <c r="B80" s="5" t="s">
        <v>87</v>
      </c>
      <c r="C80" s="22">
        <v>0</v>
      </c>
      <c r="D80" s="21">
        <v>10.8</v>
      </c>
      <c r="E80" s="22">
        <v>4</v>
      </c>
      <c r="F80" s="22">
        <f>D80+E80</f>
        <v>14.8</v>
      </c>
      <c r="G80" s="22">
        <f>F80*C80</f>
        <v>0</v>
      </c>
      <c r="N80" s="51"/>
      <c r="O80" s="51"/>
      <c r="P80" s="51"/>
      <c r="Q80" s="51"/>
      <c r="R80" s="51"/>
      <c r="S80" s="51"/>
      <c r="T80" s="51"/>
      <c r="U80" s="51"/>
      <c r="V80" s="51"/>
      <c r="W80" s="51"/>
      <c r="X80" s="51"/>
      <c r="Y80" s="51"/>
      <c r="Z80" s="51"/>
    </row>
    <row r="81" spans="1:26" ht="46.5" customHeight="1" thickBot="1" x14ac:dyDescent="0.3">
      <c r="A81" s="114" t="s">
        <v>4</v>
      </c>
      <c r="B81" s="5" t="s">
        <v>85</v>
      </c>
      <c r="C81" s="22">
        <v>1</v>
      </c>
      <c r="D81" s="21">
        <v>10.8</v>
      </c>
      <c r="E81" s="22">
        <v>4</v>
      </c>
      <c r="F81" s="22">
        <f>D81+E81</f>
        <v>14.8</v>
      </c>
      <c r="G81" s="22">
        <f t="shared" ref="G81" si="11">F81*C81</f>
        <v>14.8</v>
      </c>
      <c r="N81" s="51"/>
      <c r="O81" s="51"/>
      <c r="P81" s="51"/>
      <c r="Q81" s="51"/>
      <c r="R81" s="51"/>
      <c r="S81" s="51"/>
      <c r="T81" s="51"/>
      <c r="U81" s="51"/>
      <c r="V81" s="51"/>
      <c r="W81" s="51"/>
      <c r="X81" s="51"/>
      <c r="Y81" s="51"/>
      <c r="Z81" s="51"/>
    </row>
    <row r="82" spans="1:26" ht="19.5" customHeight="1" thickBot="1" x14ac:dyDescent="0.3">
      <c r="A82" s="39"/>
      <c r="B82" s="121" t="s">
        <v>71</v>
      </c>
      <c r="C82" s="122"/>
      <c r="D82" s="122"/>
      <c r="E82" s="122"/>
      <c r="F82" s="123"/>
      <c r="G82" s="87">
        <f>SUM(G78:G81)</f>
        <v>44.400000000000006</v>
      </c>
    </row>
    <row r="83" spans="1:26" ht="19.5" customHeight="1" thickBot="1" x14ac:dyDescent="0.3">
      <c r="A83" s="133"/>
      <c r="B83" s="133"/>
      <c r="C83" s="133"/>
      <c r="D83" s="133"/>
      <c r="E83" s="133"/>
      <c r="F83" s="133"/>
      <c r="G83" s="133"/>
    </row>
    <row r="84" spans="1:26" ht="19.5" customHeight="1" thickBot="1" x14ac:dyDescent="0.3">
      <c r="A84" s="56"/>
      <c r="B84" s="111" t="s">
        <v>72</v>
      </c>
      <c r="C84" s="130">
        <f>G76+G69+G62+G82</f>
        <v>1850.0000000000005</v>
      </c>
      <c r="D84" s="131"/>
      <c r="E84" s="131"/>
      <c r="F84" s="131"/>
      <c r="G84" s="132"/>
    </row>
    <row r="85" spans="1:26" ht="15.75" thickBot="1" x14ac:dyDescent="0.3">
      <c r="A85" s="69"/>
      <c r="B85" s="70"/>
      <c r="C85" s="71"/>
      <c r="D85" s="71"/>
      <c r="E85" s="84"/>
      <c r="F85" s="71"/>
      <c r="G85" s="71"/>
    </row>
    <row r="86" spans="1:26" ht="16.5" customHeight="1" thickBot="1" x14ac:dyDescent="0.3">
      <c r="A86" s="6"/>
      <c r="B86" s="37" t="s">
        <v>49</v>
      </c>
      <c r="C86" s="27"/>
      <c r="D86" s="31"/>
      <c r="E86" s="32"/>
      <c r="F86" s="32"/>
      <c r="G86" s="33"/>
    </row>
    <row r="87" spans="1:26" ht="60" customHeight="1" thickBot="1" x14ac:dyDescent="0.3">
      <c r="A87" s="36" t="s">
        <v>4</v>
      </c>
      <c r="B87" s="85" t="s">
        <v>6</v>
      </c>
      <c r="C87" s="58">
        <v>1</v>
      </c>
      <c r="D87" s="20">
        <v>800</v>
      </c>
      <c r="E87" s="20">
        <v>150</v>
      </c>
      <c r="F87" s="20">
        <f>D87+E87</f>
        <v>950</v>
      </c>
      <c r="G87" s="20">
        <f>C87*F87</f>
        <v>950</v>
      </c>
    </row>
    <row r="88" spans="1:26" ht="17.25" customHeight="1" thickBot="1" x14ac:dyDescent="0.3">
      <c r="A88" s="59"/>
      <c r="B88" s="59"/>
      <c r="C88" s="59"/>
      <c r="D88" s="57"/>
      <c r="E88" s="57"/>
      <c r="F88" s="57"/>
      <c r="G88" s="57"/>
    </row>
    <row r="89" spans="1:26" ht="20.25" customHeight="1" thickBot="1" x14ac:dyDescent="0.3">
      <c r="A89" s="128" t="s">
        <v>59</v>
      </c>
      <c r="B89" s="129"/>
      <c r="C89" s="130">
        <f>G87</f>
        <v>950</v>
      </c>
      <c r="D89" s="131"/>
      <c r="E89" s="131"/>
      <c r="F89" s="131"/>
      <c r="G89" s="132"/>
    </row>
    <row r="90" spans="1:26" ht="15.75" thickBot="1" x14ac:dyDescent="0.3">
      <c r="A90" s="60"/>
      <c r="B90" s="60"/>
      <c r="C90" s="60"/>
      <c r="D90" s="57"/>
      <c r="E90" s="57"/>
      <c r="F90" s="57"/>
      <c r="G90" s="57"/>
    </row>
    <row r="91" spans="1:26" ht="32.25" customHeight="1" thickBot="1" x14ac:dyDescent="0.3">
      <c r="A91" s="6"/>
      <c r="B91" s="37" t="s">
        <v>50</v>
      </c>
      <c r="C91" s="27"/>
      <c r="D91" s="27"/>
      <c r="E91" s="27"/>
      <c r="F91" s="27"/>
      <c r="G91" s="33"/>
    </row>
    <row r="92" spans="1:26" ht="51" customHeight="1" thickBot="1" x14ac:dyDescent="0.3">
      <c r="A92" s="68" t="s">
        <v>4</v>
      </c>
      <c r="B92" s="103" t="s">
        <v>108</v>
      </c>
      <c r="C92" s="58">
        <v>1</v>
      </c>
      <c r="D92" s="20">
        <v>850</v>
      </c>
      <c r="E92" s="20" t="s">
        <v>74</v>
      </c>
      <c r="F92" s="20">
        <v>1200</v>
      </c>
      <c r="G92" s="20">
        <f>F92</f>
        <v>1200</v>
      </c>
    </row>
    <row r="93" spans="1:26" ht="29.25" customHeight="1" thickBot="1" x14ac:dyDescent="0.3">
      <c r="A93" s="61"/>
      <c r="B93" s="61"/>
      <c r="C93" s="61"/>
      <c r="D93" s="57"/>
      <c r="E93" s="57"/>
      <c r="F93" s="57"/>
      <c r="G93" s="57"/>
    </row>
    <row r="94" spans="1:26" ht="21" customHeight="1" thickBot="1" x14ac:dyDescent="0.3">
      <c r="A94" s="128" t="s">
        <v>61</v>
      </c>
      <c r="B94" s="129"/>
      <c r="C94" s="130">
        <f>G92</f>
        <v>1200</v>
      </c>
      <c r="D94" s="131"/>
      <c r="E94" s="131"/>
      <c r="F94" s="131"/>
      <c r="G94" s="132"/>
    </row>
    <row r="95" spans="1:26" ht="21" customHeight="1" thickBot="1" x14ac:dyDescent="0.3">
      <c r="A95" s="93"/>
      <c r="B95" s="94"/>
      <c r="C95" s="95"/>
      <c r="D95" s="95"/>
      <c r="E95" s="95"/>
      <c r="F95" s="95"/>
      <c r="G95" s="95"/>
      <c r="H95" s="51"/>
      <c r="I95" s="12"/>
    </row>
    <row r="96" spans="1:26" ht="29.25" customHeight="1" thickBot="1" x14ac:dyDescent="0.3">
      <c r="A96" s="6"/>
      <c r="B96" s="37" t="s">
        <v>62</v>
      </c>
      <c r="C96" s="27"/>
      <c r="D96" s="27"/>
      <c r="E96" s="27"/>
      <c r="F96" s="27"/>
      <c r="G96" s="33"/>
    </row>
    <row r="97" spans="1:7" ht="43.5" customHeight="1" x14ac:dyDescent="0.25">
      <c r="A97" s="137" t="s">
        <v>4</v>
      </c>
      <c r="B97" s="110" t="s">
        <v>7</v>
      </c>
      <c r="C97" s="139">
        <v>1</v>
      </c>
      <c r="D97" s="141">
        <v>500</v>
      </c>
      <c r="E97" s="141" t="s">
        <v>74</v>
      </c>
      <c r="F97" s="141">
        <f>D97</f>
        <v>500</v>
      </c>
      <c r="G97" s="141">
        <f>F97</f>
        <v>500</v>
      </c>
    </row>
    <row r="98" spans="1:7" ht="54" customHeight="1" thickBot="1" x14ac:dyDescent="0.3">
      <c r="A98" s="138"/>
      <c r="B98" s="104" t="s">
        <v>11</v>
      </c>
      <c r="C98" s="140"/>
      <c r="D98" s="142"/>
      <c r="E98" s="142"/>
      <c r="F98" s="142"/>
      <c r="G98" s="142"/>
    </row>
    <row r="99" spans="1:7" ht="24.75" customHeight="1" thickBot="1" x14ac:dyDescent="0.3">
      <c r="A99" s="36" t="s">
        <v>4</v>
      </c>
      <c r="B99" s="107" t="s">
        <v>8</v>
      </c>
      <c r="C99" s="58">
        <v>3</v>
      </c>
      <c r="D99" s="20">
        <v>300</v>
      </c>
      <c r="E99" s="20" t="s">
        <v>74</v>
      </c>
      <c r="F99" s="20">
        <f>D99</f>
        <v>300</v>
      </c>
      <c r="G99" s="20">
        <f>F99*C99</f>
        <v>900</v>
      </c>
    </row>
    <row r="100" spans="1:7" ht="24" customHeight="1" thickBot="1" x14ac:dyDescent="0.3">
      <c r="A100" s="53"/>
      <c r="B100" s="65"/>
      <c r="C100" s="66"/>
      <c r="D100" s="67"/>
      <c r="E100" s="67"/>
      <c r="F100" s="67"/>
      <c r="G100" s="67"/>
    </row>
    <row r="101" spans="1:7" ht="21" thickBot="1" x14ac:dyDescent="0.3">
      <c r="A101" s="128" t="s">
        <v>60</v>
      </c>
      <c r="B101" s="129"/>
      <c r="C101" s="130">
        <f>G97+G99</f>
        <v>1400</v>
      </c>
      <c r="D101" s="131"/>
      <c r="E101" s="131"/>
      <c r="F101" s="131"/>
      <c r="G101" s="132"/>
    </row>
    <row r="102" spans="1:7" ht="15.75" thickBot="1" x14ac:dyDescent="0.3">
      <c r="A102" s="53"/>
      <c r="B102" s="65"/>
      <c r="C102" s="66"/>
      <c r="D102" s="67"/>
      <c r="E102" s="67"/>
      <c r="F102" s="67"/>
      <c r="G102" s="67"/>
    </row>
    <row r="103" spans="1:7" ht="18" x14ac:dyDescent="0.25">
      <c r="C103" s="143" t="s">
        <v>52</v>
      </c>
      <c r="D103" s="144"/>
      <c r="E103" s="144"/>
      <c r="F103" s="145"/>
      <c r="G103" s="80">
        <f>C101+C94+C89+C84+C53</f>
        <v>53707.77</v>
      </c>
    </row>
    <row r="104" spans="1:7" ht="27" customHeight="1" x14ac:dyDescent="0.3">
      <c r="C104" s="72" t="s">
        <v>53</v>
      </c>
      <c r="D104" s="73"/>
      <c r="E104" s="73"/>
      <c r="F104" s="74">
        <v>0.13</v>
      </c>
      <c r="G104" s="81">
        <f>G103*0.13</f>
        <v>6982.0100999999995</v>
      </c>
    </row>
    <row r="105" spans="1:7" ht="18.75" x14ac:dyDescent="0.3">
      <c r="C105" s="72" t="s">
        <v>54</v>
      </c>
      <c r="D105" s="73"/>
      <c r="E105" s="73"/>
      <c r="F105" s="74">
        <v>0.06</v>
      </c>
      <c r="G105" s="81">
        <f>G103*0.06</f>
        <v>3222.4661999999998</v>
      </c>
    </row>
    <row r="106" spans="1:7" ht="18.75" x14ac:dyDescent="0.3">
      <c r="C106" s="72"/>
      <c r="D106" s="73"/>
      <c r="E106" s="73"/>
      <c r="F106" s="75"/>
      <c r="G106" s="81"/>
    </row>
    <row r="107" spans="1:7" ht="18" x14ac:dyDescent="0.25">
      <c r="C107" s="146" t="s">
        <v>55</v>
      </c>
      <c r="D107" s="147"/>
      <c r="E107" s="147"/>
      <c r="F107" s="148"/>
      <c r="G107" s="82">
        <f>G103+G104+G105</f>
        <v>63912.246299999999</v>
      </c>
    </row>
    <row r="108" spans="1:7" ht="34.5" customHeight="1" x14ac:dyDescent="0.3">
      <c r="C108" s="72" t="s">
        <v>56</v>
      </c>
      <c r="D108" s="73"/>
      <c r="E108" s="73"/>
      <c r="F108" s="74">
        <v>0.21</v>
      </c>
      <c r="G108" s="81">
        <f>0.21*G107</f>
        <v>13421.571722999999</v>
      </c>
    </row>
    <row r="109" spans="1:7" ht="11.25" customHeight="1" x14ac:dyDescent="0.3">
      <c r="C109" s="72"/>
      <c r="D109" s="73"/>
      <c r="E109" s="73"/>
      <c r="F109" s="75"/>
      <c r="G109" s="81"/>
    </row>
    <row r="110" spans="1:7" ht="99.75" customHeight="1" thickBot="1" x14ac:dyDescent="0.3">
      <c r="C110" s="149" t="s">
        <v>104</v>
      </c>
      <c r="D110" s="150"/>
      <c r="E110" s="150"/>
      <c r="F110" s="151"/>
      <c r="G110" s="83">
        <f>G107+G108</f>
        <v>77333.818023</v>
      </c>
    </row>
    <row r="111" spans="1:7" ht="34.5" customHeight="1" x14ac:dyDescent="0.25"/>
    <row r="113" spans="1:7" ht="15.75" thickBot="1" x14ac:dyDescent="0.3">
      <c r="A113" s="6"/>
      <c r="B113" s="62" t="s">
        <v>51</v>
      </c>
      <c r="C113" s="63"/>
      <c r="D113" s="63"/>
      <c r="E113" s="63"/>
      <c r="F113" s="63"/>
      <c r="G113" s="64"/>
    </row>
    <row r="114" spans="1:7" ht="25.5" customHeight="1" thickBot="1" x14ac:dyDescent="0.3">
      <c r="A114" s="13"/>
      <c r="B114" s="86" t="s">
        <v>117</v>
      </c>
      <c r="C114" s="43"/>
      <c r="D114" s="43"/>
      <c r="E114" s="43"/>
      <c r="F114" s="43"/>
      <c r="G114" s="44"/>
    </row>
    <row r="115" spans="1:7" ht="42.75" customHeight="1" thickBot="1" x14ac:dyDescent="0.3">
      <c r="A115" s="42"/>
      <c r="B115" s="134" t="s">
        <v>12</v>
      </c>
      <c r="C115" s="135"/>
      <c r="D115" s="135"/>
      <c r="E115" s="135"/>
      <c r="F115" s="135"/>
      <c r="G115" s="136"/>
    </row>
    <row r="116" spans="1:7" ht="64.5" customHeight="1" thickBot="1" x14ac:dyDescent="0.3">
      <c r="A116" s="42"/>
      <c r="B116" s="134" t="s">
        <v>13</v>
      </c>
      <c r="C116" s="135"/>
      <c r="D116" s="135"/>
      <c r="E116" s="135"/>
      <c r="F116" s="135"/>
      <c r="G116" s="136"/>
    </row>
    <row r="117" spans="1:7" ht="15" customHeight="1" x14ac:dyDescent="0.25">
      <c r="A117" s="113"/>
      <c r="B117" s="155" t="s">
        <v>14</v>
      </c>
      <c r="C117" s="156"/>
      <c r="D117" s="156"/>
      <c r="E117" s="156"/>
      <c r="F117" s="156"/>
      <c r="G117" s="157"/>
    </row>
    <row r="118" spans="1:7" x14ac:dyDescent="0.25">
      <c r="A118" s="39"/>
      <c r="B118" s="158" t="s">
        <v>15</v>
      </c>
      <c r="C118" s="159"/>
      <c r="D118" s="159"/>
      <c r="E118" s="159"/>
      <c r="F118" s="159"/>
      <c r="G118" s="160"/>
    </row>
    <row r="119" spans="1:7" ht="14.25" customHeight="1" x14ac:dyDescent="0.25">
      <c r="A119" s="39"/>
      <c r="B119" s="108" t="s">
        <v>16</v>
      </c>
      <c r="C119" s="109"/>
      <c r="D119" s="109"/>
      <c r="E119" s="109"/>
      <c r="F119" s="109"/>
      <c r="G119" s="110"/>
    </row>
    <row r="120" spans="1:7" ht="17.25" customHeight="1" x14ac:dyDescent="0.25">
      <c r="A120" s="39"/>
      <c r="B120" s="108" t="s">
        <v>17</v>
      </c>
      <c r="C120" s="109"/>
      <c r="D120" s="109"/>
      <c r="E120" s="109"/>
      <c r="F120" s="109"/>
      <c r="G120" s="110"/>
    </row>
    <row r="121" spans="1:7" x14ac:dyDescent="0.25">
      <c r="A121" s="39"/>
      <c r="B121" s="108" t="s">
        <v>18</v>
      </c>
      <c r="C121" s="109"/>
      <c r="D121" s="109"/>
      <c r="E121" s="109"/>
      <c r="F121" s="109"/>
      <c r="G121" s="110"/>
    </row>
    <row r="122" spans="1:7" ht="15.75" customHeight="1" x14ac:dyDescent="0.25">
      <c r="A122" s="39"/>
      <c r="B122" s="108" t="s">
        <v>19</v>
      </c>
      <c r="C122" s="109"/>
      <c r="D122" s="109"/>
      <c r="E122" s="109"/>
      <c r="F122" s="109"/>
      <c r="G122" s="110"/>
    </row>
    <row r="123" spans="1:7" x14ac:dyDescent="0.25">
      <c r="A123" s="39"/>
      <c r="B123" s="108" t="s">
        <v>20</v>
      </c>
      <c r="C123" s="109"/>
      <c r="D123" s="109"/>
      <c r="E123" s="109"/>
      <c r="F123" s="109"/>
      <c r="G123" s="110"/>
    </row>
    <row r="124" spans="1:7" x14ac:dyDescent="0.25">
      <c r="A124" s="39"/>
      <c r="B124" s="108" t="s">
        <v>21</v>
      </c>
      <c r="C124" s="109"/>
      <c r="D124" s="109"/>
      <c r="E124" s="109"/>
      <c r="F124" s="109"/>
      <c r="G124" s="110"/>
    </row>
    <row r="125" spans="1:7" x14ac:dyDescent="0.25">
      <c r="A125" s="39"/>
      <c r="B125" s="108" t="s">
        <v>22</v>
      </c>
      <c r="C125" s="109"/>
      <c r="D125" s="109"/>
      <c r="E125" s="109"/>
      <c r="F125" s="109"/>
      <c r="G125" s="110"/>
    </row>
    <row r="126" spans="1:7" ht="16.5" customHeight="1" x14ac:dyDescent="0.25">
      <c r="A126" s="39"/>
      <c r="B126" s="108" t="s">
        <v>23</v>
      </c>
      <c r="C126" s="109"/>
      <c r="D126" s="109"/>
      <c r="E126" s="109"/>
      <c r="F126" s="109"/>
      <c r="G126" s="110"/>
    </row>
    <row r="127" spans="1:7" x14ac:dyDescent="0.25">
      <c r="A127" s="39"/>
      <c r="B127" s="108" t="s">
        <v>24</v>
      </c>
      <c r="C127" s="109"/>
      <c r="D127" s="109"/>
      <c r="E127" s="109"/>
      <c r="F127" s="109"/>
      <c r="G127" s="110"/>
    </row>
    <row r="128" spans="1:7" ht="24" x14ac:dyDescent="0.25">
      <c r="A128" s="39"/>
      <c r="B128" s="108" t="s">
        <v>25</v>
      </c>
      <c r="C128" s="109"/>
      <c r="D128" s="109"/>
      <c r="E128" s="109"/>
      <c r="F128" s="109"/>
      <c r="G128" s="110"/>
    </row>
    <row r="129" spans="1:7" x14ac:dyDescent="0.25">
      <c r="A129" s="39"/>
      <c r="B129" s="108" t="s">
        <v>26</v>
      </c>
      <c r="C129" s="109"/>
      <c r="D129" s="109"/>
      <c r="E129" s="109"/>
      <c r="F129" s="109"/>
      <c r="G129" s="110"/>
    </row>
    <row r="130" spans="1:7" x14ac:dyDescent="0.25">
      <c r="A130" s="39"/>
      <c r="B130" s="108" t="s">
        <v>27</v>
      </c>
      <c r="C130" s="109"/>
      <c r="D130" s="109"/>
      <c r="E130" s="109"/>
      <c r="F130" s="109"/>
      <c r="G130" s="110"/>
    </row>
    <row r="131" spans="1:7" ht="15" customHeight="1" x14ac:dyDescent="0.25">
      <c r="A131" s="39"/>
      <c r="B131" s="108" t="s">
        <v>28</v>
      </c>
      <c r="C131" s="109"/>
      <c r="D131" s="109"/>
      <c r="E131" s="109"/>
      <c r="F131" s="109"/>
      <c r="G131" s="110"/>
    </row>
    <row r="132" spans="1:7" ht="15.75" customHeight="1" x14ac:dyDescent="0.25">
      <c r="A132" s="39"/>
      <c r="B132" s="158" t="s">
        <v>29</v>
      </c>
      <c r="C132" s="159"/>
      <c r="D132" s="159"/>
      <c r="E132" s="159"/>
      <c r="F132" s="159"/>
      <c r="G132" s="160"/>
    </row>
    <row r="133" spans="1:7" ht="26.25" customHeight="1" x14ac:dyDescent="0.25">
      <c r="A133" s="39"/>
      <c r="B133" s="158" t="s">
        <v>30</v>
      </c>
      <c r="C133" s="159"/>
      <c r="D133" s="159"/>
      <c r="E133" s="159"/>
      <c r="F133" s="159"/>
      <c r="G133" s="160"/>
    </row>
    <row r="134" spans="1:7" ht="26.25" customHeight="1" x14ac:dyDescent="0.25">
      <c r="A134" s="39"/>
      <c r="B134" s="158" t="s">
        <v>31</v>
      </c>
      <c r="C134" s="159"/>
      <c r="D134" s="159"/>
      <c r="E134" s="159"/>
      <c r="F134" s="159"/>
      <c r="G134" s="160"/>
    </row>
    <row r="135" spans="1:7" ht="38.25" customHeight="1" thickBot="1" x14ac:dyDescent="0.3">
      <c r="A135" s="114"/>
      <c r="B135" s="152" t="s">
        <v>32</v>
      </c>
      <c r="C135" s="153"/>
      <c r="D135" s="153"/>
      <c r="E135" s="153"/>
      <c r="F135" s="153"/>
      <c r="G135" s="154"/>
    </row>
    <row r="136" spans="1:7" ht="45.75" customHeight="1" x14ac:dyDescent="0.25">
      <c r="A136" s="40"/>
      <c r="B136" s="155" t="s">
        <v>33</v>
      </c>
      <c r="C136" s="156"/>
      <c r="D136" s="156"/>
      <c r="E136" s="156"/>
      <c r="F136" s="156"/>
      <c r="G136" s="157"/>
    </row>
    <row r="137" spans="1:7" x14ac:dyDescent="0.25">
      <c r="A137" s="41"/>
      <c r="B137" s="108" t="s">
        <v>34</v>
      </c>
      <c r="C137" s="109"/>
      <c r="D137" s="109"/>
      <c r="E137" s="109"/>
      <c r="F137" s="109"/>
      <c r="G137" s="110"/>
    </row>
    <row r="138" spans="1:7" x14ac:dyDescent="0.25">
      <c r="A138" s="41"/>
      <c r="B138" s="108" t="s">
        <v>103</v>
      </c>
      <c r="C138" s="109"/>
      <c r="D138" s="109"/>
      <c r="E138" s="109"/>
      <c r="F138" s="109"/>
      <c r="G138" s="110"/>
    </row>
    <row r="139" spans="1:7" x14ac:dyDescent="0.25">
      <c r="A139" s="41"/>
      <c r="B139" s="108" t="s">
        <v>35</v>
      </c>
      <c r="C139" s="109"/>
      <c r="D139" s="109"/>
      <c r="E139" s="109"/>
      <c r="F139" s="109"/>
      <c r="G139" s="110"/>
    </row>
    <row r="140" spans="1:7" x14ac:dyDescent="0.25">
      <c r="A140" s="41"/>
      <c r="B140" s="108" t="s">
        <v>36</v>
      </c>
      <c r="C140" s="109"/>
      <c r="D140" s="109"/>
      <c r="E140" s="109"/>
      <c r="F140" s="109"/>
      <c r="G140" s="110"/>
    </row>
    <row r="141" spans="1:7" ht="16.5" customHeight="1" x14ac:dyDescent="0.25">
      <c r="A141" s="41"/>
      <c r="B141" s="108" t="s">
        <v>37</v>
      </c>
      <c r="C141" s="109"/>
      <c r="D141" s="109"/>
      <c r="E141" s="109"/>
      <c r="F141" s="109"/>
      <c r="G141" s="110"/>
    </row>
    <row r="142" spans="1:7" ht="18" customHeight="1" x14ac:dyDescent="0.25">
      <c r="A142" s="41"/>
      <c r="B142" s="158" t="s">
        <v>38</v>
      </c>
      <c r="C142" s="159"/>
      <c r="D142" s="159"/>
      <c r="E142" s="159"/>
      <c r="F142" s="159"/>
      <c r="G142" s="160"/>
    </row>
    <row r="143" spans="1:7" x14ac:dyDescent="0.25">
      <c r="A143" s="41"/>
      <c r="B143" s="108" t="s">
        <v>39</v>
      </c>
      <c r="C143" s="109"/>
      <c r="D143" s="109"/>
      <c r="E143" s="109"/>
      <c r="F143" s="109"/>
      <c r="G143" s="110"/>
    </row>
    <row r="144" spans="1:7" x14ac:dyDescent="0.25">
      <c r="A144" s="41"/>
      <c r="B144" s="108" t="s">
        <v>40</v>
      </c>
      <c r="C144" s="109"/>
      <c r="D144" s="109"/>
      <c r="E144" s="109"/>
      <c r="F144" s="109"/>
      <c r="G144" s="110"/>
    </row>
    <row r="145" spans="1:7" x14ac:dyDescent="0.25">
      <c r="A145" s="41"/>
      <c r="B145" s="108" t="s">
        <v>41</v>
      </c>
      <c r="C145" s="109"/>
      <c r="D145" s="109"/>
      <c r="E145" s="109"/>
      <c r="F145" s="109"/>
      <c r="G145" s="110"/>
    </row>
    <row r="146" spans="1:7" ht="20.25" customHeight="1" x14ac:dyDescent="0.25">
      <c r="A146" s="41"/>
      <c r="B146" s="108" t="s">
        <v>42</v>
      </c>
      <c r="C146" s="109"/>
      <c r="D146" s="109"/>
      <c r="E146" s="109"/>
      <c r="F146" s="109"/>
      <c r="G146" s="110"/>
    </row>
    <row r="147" spans="1:7" ht="16.5" customHeight="1" x14ac:dyDescent="0.25">
      <c r="A147" s="41"/>
      <c r="B147" s="161" t="s">
        <v>63</v>
      </c>
      <c r="C147" s="162"/>
      <c r="D147" s="162"/>
      <c r="E147" s="162"/>
      <c r="F147" s="162"/>
      <c r="G147" s="163"/>
    </row>
    <row r="148" spans="1:7" x14ac:dyDescent="0.25">
      <c r="A148" s="41"/>
      <c r="B148" s="108" t="s">
        <v>43</v>
      </c>
      <c r="C148" s="109"/>
      <c r="D148" s="109"/>
      <c r="E148" s="109"/>
      <c r="F148" s="109"/>
      <c r="G148" s="110"/>
    </row>
    <row r="149" spans="1:7" x14ac:dyDescent="0.25">
      <c r="A149" s="41"/>
      <c r="B149" s="108" t="s">
        <v>44</v>
      </c>
      <c r="C149" s="109"/>
      <c r="D149" s="109"/>
      <c r="E149" s="109"/>
      <c r="F149" s="109"/>
      <c r="G149" s="110"/>
    </row>
    <row r="150" spans="1:7" x14ac:dyDescent="0.25">
      <c r="A150" s="41"/>
      <c r="B150" s="108" t="s">
        <v>45</v>
      </c>
      <c r="C150" s="109"/>
      <c r="D150" s="109"/>
      <c r="E150" s="109"/>
      <c r="F150" s="109"/>
      <c r="G150" s="110"/>
    </row>
    <row r="151" spans="1:7" ht="24" customHeight="1" x14ac:dyDescent="0.25">
      <c r="A151" s="41"/>
      <c r="B151" s="158" t="s">
        <v>46</v>
      </c>
      <c r="C151" s="159"/>
      <c r="D151" s="159"/>
      <c r="E151" s="159"/>
      <c r="F151" s="159"/>
      <c r="G151" s="160"/>
    </row>
    <row r="152" spans="1:7" ht="24.75" customHeight="1" thickBot="1" x14ac:dyDescent="0.3">
      <c r="A152" s="42"/>
      <c r="B152" s="152" t="s">
        <v>47</v>
      </c>
      <c r="C152" s="153"/>
      <c r="D152" s="153"/>
      <c r="E152" s="153"/>
      <c r="F152" s="153"/>
      <c r="G152" s="154"/>
    </row>
    <row r="153" spans="1:7" ht="15.75" thickBot="1" x14ac:dyDescent="0.3">
      <c r="A153" s="42"/>
      <c r="B153" s="105" t="s">
        <v>48</v>
      </c>
      <c r="C153" s="106"/>
      <c r="D153" s="106"/>
      <c r="E153" s="106"/>
      <c r="F153" s="106"/>
      <c r="G153" s="107"/>
    </row>
  </sheetData>
  <mergeCells count="44">
    <mergeCell ref="B152:G152"/>
    <mergeCell ref="B116:G116"/>
    <mergeCell ref="B117:G117"/>
    <mergeCell ref="B118:G118"/>
    <mergeCell ref="B132:G132"/>
    <mergeCell ref="B133:G133"/>
    <mergeCell ref="B134:G134"/>
    <mergeCell ref="B135:G135"/>
    <mergeCell ref="B136:G136"/>
    <mergeCell ref="B142:G142"/>
    <mergeCell ref="B147:G147"/>
    <mergeCell ref="B151:G151"/>
    <mergeCell ref="B115:G115"/>
    <mergeCell ref="A94:B94"/>
    <mergeCell ref="C94:G94"/>
    <mergeCell ref="A97:A98"/>
    <mergeCell ref="C97:C98"/>
    <mergeCell ref="D97:D98"/>
    <mergeCell ref="E97:E98"/>
    <mergeCell ref="F97:F98"/>
    <mergeCell ref="G97:G98"/>
    <mergeCell ref="A101:B101"/>
    <mergeCell ref="C101:G101"/>
    <mergeCell ref="C103:F103"/>
    <mergeCell ref="C107:F107"/>
    <mergeCell ref="C110:F110"/>
    <mergeCell ref="B76:F76"/>
    <mergeCell ref="B82:F82"/>
    <mergeCell ref="A83:G83"/>
    <mergeCell ref="C84:G84"/>
    <mergeCell ref="A89:B89"/>
    <mergeCell ref="C89:G89"/>
    <mergeCell ref="B69:F69"/>
    <mergeCell ref="L2:L3"/>
    <mergeCell ref="B14:F14"/>
    <mergeCell ref="A15:B15"/>
    <mergeCell ref="B27:F27"/>
    <mergeCell ref="A28:B28"/>
    <mergeCell ref="B38:F38"/>
    <mergeCell ref="A39:B39"/>
    <mergeCell ref="B51:F51"/>
    <mergeCell ref="A53:B53"/>
    <mergeCell ref="C53:G53"/>
    <mergeCell ref="B62:F62"/>
  </mergeCells>
  <pageMargins left="0.7" right="0.7" top="0.75" bottom="0.75" header="0.3" footer="0.3"/>
  <pageSetup paperSize="9"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2164E4-372B-4409-8A63-980B900983CF}">
  <sheetPr>
    <tabColor rgb="FF00B050"/>
  </sheetPr>
  <dimension ref="A1:S126"/>
  <sheetViews>
    <sheetView zoomScale="85" zoomScaleNormal="85" workbookViewId="0">
      <selection activeCell="C87" sqref="A2:G87"/>
    </sheetView>
  </sheetViews>
  <sheetFormatPr baseColWidth="10" defaultColWidth="9.140625" defaultRowHeight="15" x14ac:dyDescent="0.25"/>
  <cols>
    <col min="1" max="1" width="12.140625" customWidth="1"/>
    <col min="2" max="2" width="92.28515625" customWidth="1"/>
    <col min="3" max="3" width="18.5703125" customWidth="1"/>
    <col min="4" max="5" width="0" hidden="1" customWidth="1"/>
    <col min="6" max="6" width="13.42578125" hidden="1" customWidth="1"/>
    <col min="7" max="7" width="21" hidden="1" customWidth="1"/>
    <col min="8" max="8" width="15.28515625" customWidth="1"/>
    <col min="9" max="9" width="26.140625" customWidth="1"/>
    <col min="10" max="10" width="25.85546875" bestFit="1" customWidth="1"/>
    <col min="11" max="11" width="18.7109375" bestFit="1" customWidth="1"/>
    <col min="12" max="12" width="18.28515625" bestFit="1" customWidth="1"/>
  </cols>
  <sheetData>
    <row r="1" spans="1:17" ht="15.75" thickBot="1" x14ac:dyDescent="0.3"/>
    <row r="2" spans="1:17" ht="21" customHeight="1" thickBot="1" x14ac:dyDescent="0.3">
      <c r="A2" s="36"/>
      <c r="B2" s="2"/>
      <c r="C2" s="2" t="s">
        <v>0</v>
      </c>
      <c r="D2" s="17" t="s">
        <v>9</v>
      </c>
      <c r="E2" s="2" t="s">
        <v>10</v>
      </c>
      <c r="F2" s="2" t="s">
        <v>98</v>
      </c>
      <c r="G2" s="2" t="s">
        <v>97</v>
      </c>
      <c r="H2" s="88"/>
      <c r="I2" s="88"/>
      <c r="J2" s="88"/>
      <c r="K2" s="88"/>
      <c r="L2" s="88"/>
      <c r="M2" s="48"/>
      <c r="N2" s="48"/>
      <c r="O2" s="48"/>
    </row>
    <row r="3" spans="1:17" ht="15.75" thickBot="1" x14ac:dyDescent="0.3">
      <c r="A3" s="3"/>
      <c r="B3" s="37" t="s">
        <v>1</v>
      </c>
      <c r="C3" s="10"/>
      <c r="D3" s="14"/>
      <c r="E3" s="14"/>
      <c r="F3" s="14"/>
      <c r="G3" s="28"/>
      <c r="H3" s="88"/>
      <c r="I3" s="88"/>
      <c r="J3" s="88"/>
      <c r="K3" s="88"/>
      <c r="L3" s="88"/>
      <c r="M3" s="48"/>
      <c r="N3" s="48"/>
      <c r="O3" s="48"/>
    </row>
    <row r="4" spans="1:17" ht="60.75" thickBot="1" x14ac:dyDescent="0.3">
      <c r="A4" s="4" t="s">
        <v>2</v>
      </c>
      <c r="B4" s="34" t="s">
        <v>3</v>
      </c>
      <c r="C4" s="11"/>
      <c r="D4" s="15"/>
      <c r="E4" s="15"/>
      <c r="F4" s="15"/>
      <c r="G4" s="9"/>
      <c r="H4" s="90"/>
      <c r="I4" s="90"/>
      <c r="J4" s="90"/>
      <c r="K4" s="90"/>
      <c r="L4" s="90"/>
      <c r="M4" s="48"/>
      <c r="N4" s="48"/>
      <c r="O4" s="48"/>
      <c r="Q4" s="115" t="s">
        <v>114</v>
      </c>
    </row>
    <row r="5" spans="1:17" ht="30.75" customHeight="1" thickBot="1" x14ac:dyDescent="0.3">
      <c r="A5" s="117" t="s">
        <v>4</v>
      </c>
      <c r="B5" s="16" t="s">
        <v>89</v>
      </c>
      <c r="C5" s="20">
        <v>1</v>
      </c>
      <c r="D5" s="97">
        <f>4.2+4.2*0.1</f>
        <v>4.62</v>
      </c>
      <c r="E5" s="97">
        <v>23.04</v>
      </c>
      <c r="F5" s="21">
        <f>D5+E5</f>
        <v>27.66</v>
      </c>
      <c r="G5" s="20">
        <f>C5*F5</f>
        <v>27.66</v>
      </c>
      <c r="H5" s="90"/>
      <c r="I5" s="90"/>
      <c r="J5" s="90"/>
      <c r="K5" s="90"/>
      <c r="L5" s="90"/>
      <c r="M5" s="48"/>
      <c r="N5" s="48"/>
      <c r="O5" s="48"/>
    </row>
    <row r="6" spans="1:17" ht="119.25" customHeight="1" thickBot="1" x14ac:dyDescent="0.3">
      <c r="A6" s="100" t="s">
        <v>4</v>
      </c>
      <c r="B6" s="38" t="s">
        <v>106</v>
      </c>
      <c r="C6" s="22">
        <v>1</v>
      </c>
      <c r="D6" s="20">
        <v>2522.8000000000002</v>
      </c>
      <c r="E6" s="20">
        <f>E5*2</f>
        <v>46.08</v>
      </c>
      <c r="F6" s="21">
        <f>D6+E6</f>
        <v>2568.88</v>
      </c>
      <c r="G6" s="20">
        <f t="shared" ref="G6:G13" si="0">C6*F6</f>
        <v>2568.88</v>
      </c>
      <c r="H6" s="48"/>
      <c r="I6" s="48"/>
      <c r="J6" s="48"/>
      <c r="K6" s="48"/>
      <c r="L6" s="48"/>
      <c r="M6" s="48"/>
      <c r="N6" s="48"/>
      <c r="O6" s="48"/>
    </row>
    <row r="7" spans="1:17" ht="48.75" thickBot="1" x14ac:dyDescent="0.3">
      <c r="A7" s="100" t="s">
        <v>4</v>
      </c>
      <c r="B7" s="38" t="s">
        <v>101</v>
      </c>
      <c r="C7" s="22">
        <v>2</v>
      </c>
      <c r="D7" s="20">
        <v>413.4</v>
      </c>
      <c r="E7" s="20">
        <f>E5/2</f>
        <v>11.52</v>
      </c>
      <c r="F7" s="21">
        <f t="shared" ref="F7:F8" si="1">D7+E7</f>
        <v>424.91999999999996</v>
      </c>
      <c r="G7" s="20">
        <f t="shared" si="0"/>
        <v>849.83999999999992</v>
      </c>
      <c r="H7" s="48"/>
      <c r="I7" s="48"/>
      <c r="J7" s="48"/>
      <c r="K7" s="48"/>
      <c r="L7" s="48"/>
      <c r="M7" s="48"/>
      <c r="N7" s="48"/>
      <c r="O7" s="48"/>
    </row>
    <row r="8" spans="1:17" ht="28.5" customHeight="1" thickBot="1" x14ac:dyDescent="0.3">
      <c r="A8" s="100" t="s">
        <v>4</v>
      </c>
      <c r="B8" s="38" t="s">
        <v>100</v>
      </c>
      <c r="C8" s="22">
        <v>2</v>
      </c>
      <c r="D8" s="20">
        <v>103</v>
      </c>
      <c r="E8" s="20">
        <f>E5/2</f>
        <v>11.52</v>
      </c>
      <c r="F8" s="21">
        <f t="shared" si="1"/>
        <v>114.52</v>
      </c>
      <c r="G8" s="20">
        <f t="shared" si="0"/>
        <v>229.04</v>
      </c>
      <c r="H8" s="48"/>
      <c r="I8" s="48"/>
      <c r="J8" s="48"/>
      <c r="K8" s="48"/>
      <c r="L8" s="48"/>
      <c r="M8" s="48"/>
      <c r="N8" s="48"/>
      <c r="O8" s="48"/>
    </row>
    <row r="9" spans="1:17" ht="63.75" customHeight="1" thickBot="1" x14ac:dyDescent="0.3">
      <c r="A9" s="92" t="s">
        <v>4</v>
      </c>
      <c r="B9" s="16" t="s">
        <v>102</v>
      </c>
      <c r="C9" s="21">
        <v>1</v>
      </c>
      <c r="D9" s="20">
        <f>540.6</f>
        <v>540.6</v>
      </c>
      <c r="E9" s="20">
        <v>50</v>
      </c>
      <c r="F9" s="20">
        <f>D9+E9</f>
        <v>590.6</v>
      </c>
      <c r="G9" s="20">
        <f t="shared" si="0"/>
        <v>590.6</v>
      </c>
      <c r="H9" s="48"/>
      <c r="I9" s="48"/>
      <c r="J9" s="48"/>
      <c r="K9" s="48"/>
      <c r="L9" s="48"/>
      <c r="M9" s="48"/>
      <c r="N9" s="48"/>
      <c r="O9" s="48"/>
    </row>
    <row r="10" spans="1:17" ht="36.75" thickBot="1" x14ac:dyDescent="0.3">
      <c r="A10" s="100" t="s">
        <v>4</v>
      </c>
      <c r="B10" s="103" t="s">
        <v>111</v>
      </c>
      <c r="C10" s="98">
        <v>8</v>
      </c>
      <c r="D10" s="21">
        <v>86</v>
      </c>
      <c r="E10" s="21">
        <v>200</v>
      </c>
      <c r="F10" s="21">
        <f>E10+D10</f>
        <v>286</v>
      </c>
      <c r="G10" s="20">
        <f>C10*F10</f>
        <v>2288</v>
      </c>
      <c r="H10" s="48"/>
      <c r="I10" s="48"/>
      <c r="J10" s="48"/>
      <c r="K10" s="48"/>
      <c r="L10" s="48"/>
      <c r="M10" s="48"/>
      <c r="N10" s="48"/>
      <c r="O10" s="48"/>
    </row>
    <row r="11" spans="1:17" ht="24.75" thickBot="1" x14ac:dyDescent="0.3">
      <c r="A11" s="100" t="s">
        <v>107</v>
      </c>
      <c r="B11" s="103" t="s">
        <v>112</v>
      </c>
      <c r="C11" s="20">
        <v>500</v>
      </c>
      <c r="D11" s="20">
        <v>1.95</v>
      </c>
      <c r="E11" s="20" t="s">
        <v>74</v>
      </c>
      <c r="F11" s="20">
        <v>1.95</v>
      </c>
      <c r="G11" s="20">
        <f>F11*C11</f>
        <v>975</v>
      </c>
      <c r="H11" s="48"/>
      <c r="I11" s="48"/>
      <c r="J11" s="48"/>
      <c r="K11" s="48"/>
      <c r="L11" s="48"/>
      <c r="M11" s="48"/>
      <c r="N11" s="48"/>
      <c r="O11" s="48"/>
    </row>
    <row r="12" spans="1:17" ht="15.75" thickBot="1" x14ac:dyDescent="0.3">
      <c r="A12" s="100" t="s">
        <v>107</v>
      </c>
      <c r="B12" s="103" t="s">
        <v>113</v>
      </c>
      <c r="C12" s="20">
        <v>500</v>
      </c>
      <c r="D12" s="20">
        <v>1.1599999999999999</v>
      </c>
      <c r="E12" s="20" t="s">
        <v>74</v>
      </c>
      <c r="F12" s="20">
        <f>D12</f>
        <v>1.1599999999999999</v>
      </c>
      <c r="G12" s="20">
        <f>F12*C12</f>
        <v>580</v>
      </c>
      <c r="H12" s="48"/>
      <c r="I12" s="48"/>
      <c r="J12" s="48"/>
      <c r="K12" s="48"/>
      <c r="L12" s="48"/>
      <c r="M12" s="48"/>
      <c r="N12" s="48"/>
      <c r="O12" s="48"/>
    </row>
    <row r="13" spans="1:17" ht="30.75" customHeight="1" thickBot="1" x14ac:dyDescent="0.3">
      <c r="A13" s="92" t="s">
        <v>4</v>
      </c>
      <c r="B13" s="103" t="s">
        <v>109</v>
      </c>
      <c r="C13" s="21">
        <v>1</v>
      </c>
      <c r="D13" s="20">
        <v>950</v>
      </c>
      <c r="E13" s="20" t="s">
        <v>74</v>
      </c>
      <c r="F13" s="20">
        <f>D13</f>
        <v>950</v>
      </c>
      <c r="G13" s="20">
        <f t="shared" si="0"/>
        <v>950</v>
      </c>
      <c r="H13" s="48"/>
      <c r="I13" s="48"/>
      <c r="J13" s="48"/>
      <c r="K13" s="48"/>
      <c r="L13" s="48"/>
      <c r="M13" s="48"/>
      <c r="N13" s="48"/>
      <c r="O13" s="48"/>
    </row>
    <row r="14" spans="1:17" ht="30" customHeight="1" thickBot="1" x14ac:dyDescent="0.3">
      <c r="A14" s="126" t="s">
        <v>64</v>
      </c>
      <c r="B14" s="127"/>
      <c r="C14" s="23"/>
      <c r="D14" s="24"/>
      <c r="E14" s="24"/>
      <c r="F14" s="24"/>
      <c r="G14" s="19"/>
      <c r="H14" s="48"/>
      <c r="I14" s="48"/>
      <c r="J14" s="48"/>
      <c r="K14" s="48"/>
      <c r="L14" s="48"/>
      <c r="M14" s="48"/>
      <c r="N14" s="48"/>
      <c r="O14" s="48"/>
    </row>
    <row r="15" spans="1:17" ht="50.25" customHeight="1" thickBot="1" x14ac:dyDescent="0.3">
      <c r="A15" s="100" t="s">
        <v>4</v>
      </c>
      <c r="B15" s="38" t="s">
        <v>115</v>
      </c>
      <c r="C15" s="22">
        <f>16+25</f>
        <v>41</v>
      </c>
      <c r="D15" s="21">
        <f>4.2+4.2*0.1</f>
        <v>4.62</v>
      </c>
      <c r="E15" s="21">
        <v>7</v>
      </c>
      <c r="F15" s="21">
        <f>D15+E15</f>
        <v>11.620000000000001</v>
      </c>
      <c r="G15" s="20">
        <f>C15*F15</f>
        <v>476.42</v>
      </c>
      <c r="H15" s="48"/>
      <c r="I15" s="48"/>
      <c r="J15" s="48"/>
      <c r="K15" s="48"/>
      <c r="L15" s="48"/>
      <c r="M15" s="48"/>
      <c r="N15" s="48"/>
      <c r="O15" s="48"/>
    </row>
    <row r="16" spans="1:17" ht="53.25" customHeight="1" thickBot="1" x14ac:dyDescent="0.3">
      <c r="A16" s="100" t="s">
        <v>4</v>
      </c>
      <c r="B16" s="5" t="s">
        <v>90</v>
      </c>
      <c r="C16" s="22">
        <v>11</v>
      </c>
      <c r="D16" s="20">
        <v>48.72</v>
      </c>
      <c r="E16" s="20">
        <v>23.04</v>
      </c>
      <c r="F16" s="20">
        <f t="shared" ref="F16:F25" si="2">D16+E16</f>
        <v>71.759999999999991</v>
      </c>
      <c r="G16" s="20">
        <f t="shared" ref="G16:G25" si="3">C16*F16</f>
        <v>789.3599999999999</v>
      </c>
      <c r="H16" s="48"/>
      <c r="I16" s="48"/>
      <c r="J16" s="48"/>
      <c r="K16" s="48"/>
      <c r="L16" s="48"/>
      <c r="M16" s="48"/>
      <c r="N16" s="48"/>
      <c r="O16" s="48"/>
    </row>
    <row r="17" spans="1:15" ht="39.75" customHeight="1" thickBot="1" x14ac:dyDescent="0.3">
      <c r="A17" s="100" t="s">
        <v>4</v>
      </c>
      <c r="B17" s="5" t="s">
        <v>91</v>
      </c>
      <c r="C17" s="22">
        <v>22</v>
      </c>
      <c r="D17" s="20">
        <v>46.5</v>
      </c>
      <c r="E17" s="20">
        <v>23.04</v>
      </c>
      <c r="F17" s="20">
        <f t="shared" si="2"/>
        <v>69.539999999999992</v>
      </c>
      <c r="G17" s="20">
        <f t="shared" si="3"/>
        <v>1529.8799999999999</v>
      </c>
      <c r="H17" s="48"/>
      <c r="I17" s="48"/>
      <c r="J17" s="48"/>
      <c r="K17" s="48"/>
      <c r="L17" s="48"/>
      <c r="M17" s="48"/>
      <c r="N17" s="48"/>
      <c r="O17" s="48"/>
    </row>
    <row r="18" spans="1:15" ht="46.5" customHeight="1" thickBot="1" x14ac:dyDescent="0.3">
      <c r="A18" s="101" t="s">
        <v>4</v>
      </c>
      <c r="B18" s="5" t="s">
        <v>92</v>
      </c>
      <c r="C18" s="22">
        <v>14</v>
      </c>
      <c r="D18" s="20">
        <v>23.32</v>
      </c>
      <c r="E18" s="20">
        <v>23.04</v>
      </c>
      <c r="F18" s="20">
        <f t="shared" si="2"/>
        <v>46.36</v>
      </c>
      <c r="G18" s="20">
        <f t="shared" si="3"/>
        <v>649.04</v>
      </c>
      <c r="H18" s="48"/>
      <c r="I18" s="48"/>
      <c r="J18" s="91"/>
      <c r="K18" s="48"/>
      <c r="L18" s="48"/>
      <c r="M18" s="48"/>
      <c r="N18" s="48"/>
      <c r="O18" s="48"/>
    </row>
    <row r="19" spans="1:15" ht="36" customHeight="1" thickBot="1" x14ac:dyDescent="0.3">
      <c r="A19" s="117" t="s">
        <v>5</v>
      </c>
      <c r="B19" s="5" t="s">
        <v>116</v>
      </c>
      <c r="C19" s="25">
        <v>4</v>
      </c>
      <c r="D19" s="21">
        <f>4.2+4.2*0.1</f>
        <v>4.62</v>
      </c>
      <c r="E19" s="21">
        <v>7</v>
      </c>
      <c r="F19" s="20">
        <f t="shared" si="2"/>
        <v>11.620000000000001</v>
      </c>
      <c r="G19" s="20">
        <f t="shared" si="3"/>
        <v>46.480000000000004</v>
      </c>
      <c r="H19" s="48"/>
      <c r="I19" s="48"/>
      <c r="J19" s="48"/>
      <c r="K19" s="48"/>
      <c r="L19" s="48"/>
      <c r="M19" s="48"/>
      <c r="N19" s="48"/>
      <c r="O19" s="48"/>
    </row>
    <row r="20" spans="1:15" ht="63" customHeight="1" thickBot="1" x14ac:dyDescent="0.3">
      <c r="A20" s="117" t="s">
        <v>4</v>
      </c>
      <c r="B20" s="5" t="s">
        <v>105</v>
      </c>
      <c r="C20" s="22">
        <v>4</v>
      </c>
      <c r="D20" s="20">
        <v>63.79</v>
      </c>
      <c r="E20" s="20">
        <v>23.04</v>
      </c>
      <c r="F20" s="20">
        <f t="shared" si="2"/>
        <v>86.83</v>
      </c>
      <c r="G20" s="20">
        <f t="shared" si="3"/>
        <v>347.32</v>
      </c>
      <c r="H20" s="48"/>
      <c r="I20" s="48"/>
      <c r="J20" s="48"/>
      <c r="K20" s="48"/>
      <c r="L20" s="48"/>
      <c r="M20" s="48"/>
      <c r="N20" s="48"/>
      <c r="O20" s="48"/>
    </row>
    <row r="21" spans="1:15" ht="66.75" customHeight="1" thickBot="1" x14ac:dyDescent="0.3">
      <c r="A21" s="117" t="s">
        <v>4</v>
      </c>
      <c r="B21" s="5" t="s">
        <v>99</v>
      </c>
      <c r="C21" s="22">
        <v>4</v>
      </c>
      <c r="D21" s="20">
        <v>140</v>
      </c>
      <c r="E21" s="20">
        <v>23.04</v>
      </c>
      <c r="F21" s="20">
        <f t="shared" si="2"/>
        <v>163.04</v>
      </c>
      <c r="G21" s="20">
        <f t="shared" si="3"/>
        <v>652.16</v>
      </c>
      <c r="H21" s="48"/>
      <c r="I21" s="48"/>
      <c r="J21" s="48"/>
      <c r="K21" s="48"/>
      <c r="L21" s="48"/>
      <c r="M21" s="48"/>
      <c r="N21" s="48"/>
      <c r="O21" s="48"/>
    </row>
    <row r="22" spans="1:15" ht="24.75" thickBot="1" x14ac:dyDescent="0.3">
      <c r="A22" s="117" t="s">
        <v>4</v>
      </c>
      <c r="B22" s="119" t="s">
        <v>93</v>
      </c>
      <c r="C22" s="22">
        <v>2</v>
      </c>
      <c r="D22" s="20">
        <v>166.25</v>
      </c>
      <c r="E22" s="20">
        <v>11.52</v>
      </c>
      <c r="F22" s="20">
        <f t="shared" si="2"/>
        <v>177.77</v>
      </c>
      <c r="G22" s="20">
        <f t="shared" si="3"/>
        <v>355.54</v>
      </c>
      <c r="H22" s="48"/>
      <c r="I22" s="48"/>
      <c r="J22" s="91"/>
      <c r="K22" s="48"/>
      <c r="L22" s="48"/>
      <c r="M22" s="48"/>
      <c r="N22" s="48"/>
      <c r="O22" s="48"/>
    </row>
    <row r="23" spans="1:15" ht="24.75" thickBot="1" x14ac:dyDescent="0.3">
      <c r="A23" s="117" t="s">
        <v>4</v>
      </c>
      <c r="B23" s="119" t="s">
        <v>94</v>
      </c>
      <c r="C23" s="22">
        <v>1</v>
      </c>
      <c r="D23" s="20">
        <v>57.2</v>
      </c>
      <c r="E23" s="20">
        <v>11.52</v>
      </c>
      <c r="F23" s="20">
        <f t="shared" si="2"/>
        <v>68.72</v>
      </c>
      <c r="G23" s="20">
        <f t="shared" si="3"/>
        <v>68.72</v>
      </c>
      <c r="H23" s="48"/>
      <c r="I23" s="48"/>
      <c r="J23" s="48"/>
      <c r="K23" s="48"/>
      <c r="L23" s="48"/>
      <c r="M23" s="48"/>
      <c r="N23" s="48"/>
      <c r="O23" s="48"/>
    </row>
    <row r="24" spans="1:15" ht="51.75" customHeight="1" thickBot="1" x14ac:dyDescent="0.3">
      <c r="A24" s="117" t="s">
        <v>4</v>
      </c>
      <c r="B24" s="119" t="s">
        <v>95</v>
      </c>
      <c r="C24" s="22">
        <v>1</v>
      </c>
      <c r="D24" s="20">
        <v>63.2</v>
      </c>
      <c r="E24" s="20">
        <v>11.52</v>
      </c>
      <c r="F24" s="20">
        <f t="shared" si="2"/>
        <v>74.72</v>
      </c>
      <c r="G24" s="20">
        <f t="shared" si="3"/>
        <v>74.72</v>
      </c>
      <c r="H24" s="48"/>
      <c r="I24" s="48"/>
      <c r="J24" s="91"/>
      <c r="K24" s="48"/>
      <c r="L24" s="48"/>
      <c r="M24" s="48"/>
      <c r="N24" s="48"/>
      <c r="O24" s="48"/>
    </row>
    <row r="25" spans="1:15" ht="51.75" customHeight="1" thickBot="1" x14ac:dyDescent="0.3">
      <c r="A25" s="36" t="s">
        <v>4</v>
      </c>
      <c r="B25" s="99" t="s">
        <v>110</v>
      </c>
      <c r="C25" s="96">
        <f>C21+C20+C18+C17+C16</f>
        <v>55</v>
      </c>
      <c r="D25" s="97">
        <v>53.84</v>
      </c>
      <c r="E25" s="98">
        <v>23.04</v>
      </c>
      <c r="F25" s="98">
        <f t="shared" si="2"/>
        <v>76.88</v>
      </c>
      <c r="G25" s="98">
        <f t="shared" si="3"/>
        <v>4228.3999999999996</v>
      </c>
      <c r="H25" s="48"/>
      <c r="I25" s="48"/>
      <c r="J25" s="48"/>
      <c r="K25" s="48"/>
      <c r="L25" s="48"/>
      <c r="M25" s="48"/>
      <c r="N25" s="48"/>
      <c r="O25" s="48"/>
    </row>
    <row r="26" spans="1:15" ht="15.75" customHeight="1" thickBot="1" x14ac:dyDescent="0.3">
      <c r="A26" s="126" t="s">
        <v>66</v>
      </c>
      <c r="B26" s="127"/>
      <c r="C26" s="23"/>
      <c r="D26" s="24"/>
      <c r="E26" s="24"/>
      <c r="F26" s="24"/>
      <c r="G26" s="19"/>
      <c r="H26" s="48"/>
      <c r="I26" s="48"/>
      <c r="J26" s="48"/>
      <c r="K26" s="48"/>
      <c r="L26" s="48"/>
      <c r="M26" s="48"/>
      <c r="N26" s="48"/>
      <c r="O26" s="48"/>
    </row>
    <row r="27" spans="1:15" ht="48" customHeight="1" thickBot="1" x14ac:dyDescent="0.3">
      <c r="A27" s="117" t="s">
        <v>4</v>
      </c>
      <c r="B27" s="38" t="s">
        <v>115</v>
      </c>
      <c r="C27" s="22">
        <v>58</v>
      </c>
      <c r="D27" s="21">
        <f>4.2+4.2*0.1</f>
        <v>4.62</v>
      </c>
      <c r="E27" s="21">
        <v>7</v>
      </c>
      <c r="F27" s="21">
        <f>D27+E27</f>
        <v>11.620000000000001</v>
      </c>
      <c r="G27" s="20">
        <f>C27*F27</f>
        <v>673.96</v>
      </c>
      <c r="H27" s="48"/>
      <c r="I27" s="48"/>
      <c r="J27" s="48"/>
      <c r="K27" s="48"/>
      <c r="L27" s="48"/>
      <c r="M27" s="48"/>
      <c r="N27" s="48"/>
      <c r="O27" s="48"/>
    </row>
    <row r="28" spans="1:15" ht="57.75" customHeight="1" thickBot="1" x14ac:dyDescent="0.3">
      <c r="A28" s="117" t="s">
        <v>4</v>
      </c>
      <c r="B28" s="5" t="s">
        <v>90</v>
      </c>
      <c r="C28" s="22">
        <v>68</v>
      </c>
      <c r="D28" s="20">
        <v>48.72</v>
      </c>
      <c r="E28" s="20">
        <v>23.04</v>
      </c>
      <c r="F28" s="20">
        <f t="shared" ref="F28:F35" si="4">D28+E28</f>
        <v>71.759999999999991</v>
      </c>
      <c r="G28" s="20">
        <f t="shared" ref="G28:G35" si="5">C28*F28</f>
        <v>4879.6799999999994</v>
      </c>
      <c r="H28" s="48"/>
      <c r="I28" s="48"/>
      <c r="J28" s="91"/>
      <c r="K28" s="48"/>
      <c r="L28" s="48"/>
      <c r="M28" s="48"/>
      <c r="N28" s="48"/>
      <c r="O28" s="48"/>
    </row>
    <row r="29" spans="1:15" ht="48.75" thickBot="1" x14ac:dyDescent="0.3">
      <c r="A29" s="117"/>
      <c r="B29" s="5" t="s">
        <v>96</v>
      </c>
      <c r="C29" s="22">
        <v>3</v>
      </c>
      <c r="D29" s="20">
        <v>46.5</v>
      </c>
      <c r="E29" s="20">
        <v>23.04</v>
      </c>
      <c r="F29" s="20">
        <f t="shared" si="4"/>
        <v>69.539999999999992</v>
      </c>
      <c r="G29" s="20">
        <f t="shared" si="5"/>
        <v>208.61999999999998</v>
      </c>
      <c r="H29" s="48"/>
      <c r="I29" s="48"/>
      <c r="J29" s="48"/>
      <c r="K29" s="48"/>
      <c r="L29" s="48"/>
      <c r="M29" s="48"/>
      <c r="N29" s="48"/>
      <c r="O29" s="48"/>
    </row>
    <row r="30" spans="1:15" ht="61.5" customHeight="1" thickBot="1" x14ac:dyDescent="0.3">
      <c r="A30" s="117" t="s">
        <v>4</v>
      </c>
      <c r="B30" s="5" t="s">
        <v>116</v>
      </c>
      <c r="C30" s="25">
        <v>16</v>
      </c>
      <c r="D30" s="21">
        <f>4.2+4.2*0.1</f>
        <v>4.62</v>
      </c>
      <c r="E30" s="21">
        <v>7</v>
      </c>
      <c r="F30" s="20">
        <f t="shared" si="4"/>
        <v>11.620000000000001</v>
      </c>
      <c r="G30" s="20">
        <f t="shared" si="5"/>
        <v>185.92000000000002</v>
      </c>
      <c r="H30" s="48"/>
      <c r="I30" s="48"/>
      <c r="J30" s="48"/>
      <c r="K30" s="48"/>
      <c r="L30" s="48"/>
      <c r="M30" s="48"/>
      <c r="N30" s="48"/>
      <c r="O30" s="48"/>
    </row>
    <row r="31" spans="1:15" ht="47.25" customHeight="1" thickBot="1" x14ac:dyDescent="0.3">
      <c r="A31" s="117" t="s">
        <v>4</v>
      </c>
      <c r="B31" s="5" t="s">
        <v>105</v>
      </c>
      <c r="C31" s="22">
        <v>10</v>
      </c>
      <c r="D31" s="20">
        <v>63.79</v>
      </c>
      <c r="E31" s="20">
        <v>23.04</v>
      </c>
      <c r="F31" s="20">
        <f t="shared" si="4"/>
        <v>86.83</v>
      </c>
      <c r="G31" s="20">
        <f t="shared" si="5"/>
        <v>868.3</v>
      </c>
      <c r="H31" s="48"/>
      <c r="I31" s="48"/>
      <c r="J31" s="91"/>
      <c r="K31" s="48"/>
      <c r="L31" s="48"/>
      <c r="M31" s="48"/>
      <c r="N31" s="48"/>
      <c r="O31" s="48"/>
    </row>
    <row r="32" spans="1:15" ht="71.25" customHeight="1" thickBot="1" x14ac:dyDescent="0.3">
      <c r="A32" s="117" t="s">
        <v>4</v>
      </c>
      <c r="B32" s="5" t="s">
        <v>99</v>
      </c>
      <c r="C32" s="22">
        <v>10</v>
      </c>
      <c r="D32" s="20">
        <v>140</v>
      </c>
      <c r="E32" s="20">
        <v>23.04</v>
      </c>
      <c r="F32" s="20">
        <f t="shared" si="4"/>
        <v>163.04</v>
      </c>
      <c r="G32" s="20">
        <f t="shared" si="5"/>
        <v>1630.3999999999999</v>
      </c>
      <c r="H32" s="48"/>
      <c r="I32" s="48"/>
      <c r="J32" s="48"/>
      <c r="K32" s="48"/>
      <c r="L32" s="48"/>
      <c r="M32" s="48"/>
      <c r="N32" s="48"/>
      <c r="O32" s="48"/>
    </row>
    <row r="33" spans="1:19" ht="48" customHeight="1" thickBot="1" x14ac:dyDescent="0.3">
      <c r="A33" s="117" t="s">
        <v>4</v>
      </c>
      <c r="B33" s="119" t="s">
        <v>94</v>
      </c>
      <c r="C33" s="22">
        <v>1</v>
      </c>
      <c r="D33" s="20">
        <v>57.2</v>
      </c>
      <c r="E33" s="20">
        <v>11.52</v>
      </c>
      <c r="F33" s="20">
        <f t="shared" si="4"/>
        <v>68.72</v>
      </c>
      <c r="G33" s="20">
        <f t="shared" si="5"/>
        <v>68.72</v>
      </c>
      <c r="H33" s="48"/>
      <c r="I33" s="48"/>
      <c r="J33" s="91"/>
      <c r="K33" s="48"/>
      <c r="L33" s="48"/>
      <c r="M33" s="48"/>
      <c r="N33" s="48"/>
      <c r="O33" s="48"/>
    </row>
    <row r="34" spans="1:19" ht="30" customHeight="1" thickBot="1" x14ac:dyDescent="0.3">
      <c r="A34" s="117" t="s">
        <v>4</v>
      </c>
      <c r="B34" s="119" t="s">
        <v>95</v>
      </c>
      <c r="C34" s="22">
        <v>1</v>
      </c>
      <c r="D34" s="20">
        <v>63.2</v>
      </c>
      <c r="E34" s="20">
        <v>11.52</v>
      </c>
      <c r="F34" s="20">
        <f t="shared" si="4"/>
        <v>74.72</v>
      </c>
      <c r="G34" s="20">
        <f t="shared" si="5"/>
        <v>74.72</v>
      </c>
    </row>
    <row r="35" spans="1:19" ht="57" customHeight="1" thickBot="1" x14ac:dyDescent="0.3">
      <c r="A35" s="92" t="s">
        <v>4</v>
      </c>
      <c r="B35" s="99" t="s">
        <v>110</v>
      </c>
      <c r="C35" s="96">
        <f>C32+C31+C28+C29</f>
        <v>91</v>
      </c>
      <c r="D35" s="97">
        <v>53.84</v>
      </c>
      <c r="E35" s="98">
        <v>23.04</v>
      </c>
      <c r="F35" s="98">
        <f t="shared" si="4"/>
        <v>76.88</v>
      </c>
      <c r="G35" s="98">
        <f t="shared" si="5"/>
        <v>6996.08</v>
      </c>
    </row>
    <row r="36" spans="1:19" ht="56.25" customHeight="1" thickBot="1" x14ac:dyDescent="0.3">
      <c r="A36" s="126" t="s">
        <v>68</v>
      </c>
      <c r="B36" s="127"/>
      <c r="C36" s="24"/>
      <c r="D36" s="24"/>
      <c r="E36" s="24"/>
      <c r="F36" s="24"/>
      <c r="G36" s="19"/>
      <c r="H36" s="48"/>
      <c r="I36" s="48"/>
      <c r="J36" s="48"/>
      <c r="K36" s="48"/>
      <c r="L36" s="48"/>
      <c r="M36" s="48"/>
      <c r="N36" s="48"/>
      <c r="O36" s="48"/>
    </row>
    <row r="37" spans="1:19" ht="50.25" customHeight="1" thickBot="1" x14ac:dyDescent="0.3">
      <c r="A37" s="117" t="s">
        <v>4</v>
      </c>
      <c r="B37" s="38" t="s">
        <v>115</v>
      </c>
      <c r="C37" s="118">
        <v>59</v>
      </c>
      <c r="D37" s="21">
        <f>4.2+4.2*0.1</f>
        <v>4.62</v>
      </c>
      <c r="E37" s="21">
        <v>7</v>
      </c>
      <c r="F37" s="21">
        <f>D37+E37</f>
        <v>11.620000000000001</v>
      </c>
      <c r="G37" s="20">
        <f>C37*F37</f>
        <v>685.58</v>
      </c>
      <c r="H37" s="48"/>
      <c r="I37" s="48"/>
      <c r="J37" s="48"/>
      <c r="K37" s="48"/>
      <c r="L37" s="48"/>
      <c r="M37" s="48"/>
      <c r="N37" s="48"/>
      <c r="O37" s="48"/>
    </row>
    <row r="38" spans="1:19" ht="54" customHeight="1" thickBot="1" x14ac:dyDescent="0.3">
      <c r="A38" s="117" t="s">
        <v>4</v>
      </c>
      <c r="B38" s="5" t="s">
        <v>75</v>
      </c>
      <c r="C38" s="118">
        <v>61</v>
      </c>
      <c r="D38" s="20">
        <v>48.72</v>
      </c>
      <c r="E38" s="20">
        <v>23.04</v>
      </c>
      <c r="F38" s="20">
        <f t="shared" ref="F38:F47" si="6">D38+E38</f>
        <v>71.759999999999991</v>
      </c>
      <c r="G38" s="20">
        <f t="shared" ref="G38:G47" si="7">C38*F38</f>
        <v>4377.3599999999997</v>
      </c>
      <c r="H38" s="48"/>
      <c r="I38" s="48"/>
      <c r="J38" s="48"/>
      <c r="K38" s="48"/>
      <c r="L38" s="48"/>
      <c r="M38" s="48"/>
      <c r="N38" s="48"/>
      <c r="O38" s="48"/>
    </row>
    <row r="39" spans="1:19" ht="57" customHeight="1" thickBot="1" x14ac:dyDescent="0.3">
      <c r="A39" s="117" t="s">
        <v>4</v>
      </c>
      <c r="B39" s="5" t="s">
        <v>76</v>
      </c>
      <c r="C39" s="22">
        <v>2</v>
      </c>
      <c r="D39" s="20">
        <v>899.78</v>
      </c>
      <c r="E39" s="20">
        <v>23.04</v>
      </c>
      <c r="F39" s="20">
        <f t="shared" si="6"/>
        <v>922.81999999999994</v>
      </c>
      <c r="G39" s="20">
        <f t="shared" si="7"/>
        <v>1845.6399999999999</v>
      </c>
      <c r="H39" s="76"/>
      <c r="I39" s="76"/>
      <c r="J39" s="76"/>
      <c r="K39" s="77"/>
      <c r="L39" s="51"/>
      <c r="M39" s="51"/>
      <c r="N39" s="51"/>
      <c r="O39" s="51"/>
      <c r="P39" s="51"/>
      <c r="Q39" s="51"/>
      <c r="R39" s="51"/>
      <c r="S39" s="51"/>
    </row>
    <row r="40" spans="1:19" ht="81" customHeight="1" thickBot="1" x14ac:dyDescent="0.3">
      <c r="A40" s="117" t="s">
        <v>4</v>
      </c>
      <c r="B40" s="5" t="s">
        <v>77</v>
      </c>
      <c r="C40" s="22">
        <v>1</v>
      </c>
      <c r="D40" s="20">
        <f>110.58+10.29</f>
        <v>120.87</v>
      </c>
      <c r="E40" s="20">
        <v>11.52</v>
      </c>
      <c r="F40" s="20">
        <f t="shared" si="6"/>
        <v>132.39000000000001</v>
      </c>
      <c r="G40" s="20">
        <f t="shared" si="7"/>
        <v>132.39000000000001</v>
      </c>
      <c r="H40" s="51"/>
      <c r="I40" s="51"/>
      <c r="J40" s="78"/>
      <c r="K40" s="79"/>
      <c r="L40" s="51"/>
      <c r="M40" s="51"/>
      <c r="N40" s="51"/>
      <c r="O40" s="51"/>
      <c r="P40" s="51"/>
      <c r="Q40" s="51"/>
      <c r="R40" s="51"/>
      <c r="S40" s="51"/>
    </row>
    <row r="41" spans="1:19" ht="58.5" customHeight="1" thickBot="1" x14ac:dyDescent="0.3">
      <c r="A41" s="117" t="s">
        <v>4</v>
      </c>
      <c r="B41" s="5" t="s">
        <v>78</v>
      </c>
      <c r="C41" s="22">
        <v>1</v>
      </c>
      <c r="D41" s="20">
        <f>50.11+10.29</f>
        <v>60.4</v>
      </c>
      <c r="E41" s="20">
        <v>11.52</v>
      </c>
      <c r="F41" s="20">
        <f t="shared" si="6"/>
        <v>71.92</v>
      </c>
      <c r="G41" s="20">
        <f t="shared" si="7"/>
        <v>71.92</v>
      </c>
      <c r="H41" s="51"/>
      <c r="I41" s="51"/>
      <c r="J41" s="51"/>
      <c r="K41" s="51"/>
      <c r="L41" s="51"/>
      <c r="M41" s="51"/>
      <c r="N41" s="51"/>
      <c r="O41" s="51"/>
      <c r="P41" s="51"/>
      <c r="Q41" s="51"/>
      <c r="R41" s="51"/>
      <c r="S41" s="51"/>
    </row>
    <row r="42" spans="1:19" ht="39" customHeight="1" thickBot="1" x14ac:dyDescent="0.3">
      <c r="A42" s="117" t="s">
        <v>5</v>
      </c>
      <c r="B42" s="5" t="s">
        <v>116</v>
      </c>
      <c r="C42" s="25">
        <v>14</v>
      </c>
      <c r="D42" s="21">
        <f>4.2+4.2*0.1</f>
        <v>4.62</v>
      </c>
      <c r="E42" s="21">
        <v>7</v>
      </c>
      <c r="F42" s="20">
        <f t="shared" si="6"/>
        <v>11.620000000000001</v>
      </c>
      <c r="G42" s="20">
        <f t="shared" si="7"/>
        <v>162.68</v>
      </c>
      <c r="H42" s="76"/>
      <c r="I42" s="76"/>
      <c r="J42" s="76"/>
      <c r="K42" s="77"/>
      <c r="L42" s="51"/>
      <c r="M42" s="51"/>
      <c r="N42" s="51"/>
      <c r="O42" s="51"/>
      <c r="P42" s="51"/>
      <c r="Q42" s="51"/>
      <c r="R42" s="51"/>
      <c r="S42" s="51"/>
    </row>
    <row r="43" spans="1:19" ht="45.75" customHeight="1" thickBot="1" x14ac:dyDescent="0.3">
      <c r="A43" s="117" t="s">
        <v>4</v>
      </c>
      <c r="B43" s="5" t="s">
        <v>105</v>
      </c>
      <c r="C43" s="22">
        <v>6</v>
      </c>
      <c r="D43" s="20">
        <v>63.79</v>
      </c>
      <c r="E43" s="20">
        <v>23.04</v>
      </c>
      <c r="F43" s="20">
        <f t="shared" si="6"/>
        <v>86.83</v>
      </c>
      <c r="G43" s="20">
        <f t="shared" si="7"/>
        <v>520.98</v>
      </c>
      <c r="H43" s="51"/>
      <c r="I43" s="51"/>
      <c r="J43" s="78"/>
      <c r="K43" s="79"/>
      <c r="L43" s="51"/>
      <c r="M43" s="51"/>
      <c r="N43" s="51"/>
      <c r="O43" s="51"/>
      <c r="P43" s="51"/>
      <c r="Q43" s="51"/>
      <c r="R43" s="51"/>
      <c r="S43" s="51"/>
    </row>
    <row r="44" spans="1:19" ht="69" customHeight="1" thickBot="1" x14ac:dyDescent="0.3">
      <c r="A44" s="117" t="s">
        <v>4</v>
      </c>
      <c r="B44" s="5" t="s">
        <v>99</v>
      </c>
      <c r="C44" s="22">
        <v>5</v>
      </c>
      <c r="D44" s="20">
        <v>140</v>
      </c>
      <c r="E44" s="20">
        <v>23.04</v>
      </c>
      <c r="F44" s="20">
        <f t="shared" si="6"/>
        <v>163.04</v>
      </c>
      <c r="G44" s="20">
        <f t="shared" si="7"/>
        <v>815.19999999999993</v>
      </c>
      <c r="H44" s="51"/>
      <c r="I44" s="51"/>
      <c r="J44" s="51"/>
      <c r="K44" s="51"/>
      <c r="L44" s="51"/>
      <c r="M44" s="51"/>
      <c r="N44" s="51"/>
      <c r="O44" s="51"/>
      <c r="P44" s="51"/>
      <c r="Q44" s="51"/>
      <c r="R44" s="51"/>
      <c r="S44" s="51"/>
    </row>
    <row r="45" spans="1:19" s="12" customFormat="1" ht="34.5" customHeight="1" thickBot="1" x14ac:dyDescent="0.3">
      <c r="A45" s="117" t="s">
        <v>4</v>
      </c>
      <c r="B45" s="119" t="s">
        <v>94</v>
      </c>
      <c r="C45" s="22">
        <v>1</v>
      </c>
      <c r="D45" s="20">
        <v>57.2</v>
      </c>
      <c r="E45" s="20">
        <v>11.52</v>
      </c>
      <c r="F45" s="20">
        <f t="shared" si="6"/>
        <v>68.72</v>
      </c>
      <c r="G45" s="20">
        <f t="shared" si="7"/>
        <v>68.72</v>
      </c>
      <c r="H45" s="51"/>
      <c r="I45" s="51"/>
      <c r="J45" s="51"/>
      <c r="K45" s="51"/>
      <c r="L45" s="51"/>
      <c r="M45" s="51"/>
      <c r="N45" s="51"/>
      <c r="O45" s="51"/>
      <c r="P45" s="51"/>
      <c r="Q45" s="51"/>
      <c r="R45" s="51"/>
      <c r="S45" s="51"/>
    </row>
    <row r="46" spans="1:19" ht="30" customHeight="1" thickBot="1" x14ac:dyDescent="0.3">
      <c r="A46" s="117" t="s">
        <v>4</v>
      </c>
      <c r="B46" s="119" t="s">
        <v>95</v>
      </c>
      <c r="C46" s="22">
        <v>1</v>
      </c>
      <c r="D46" s="20">
        <v>63.2</v>
      </c>
      <c r="E46" s="20">
        <v>11.52</v>
      </c>
      <c r="F46" s="20">
        <f t="shared" si="6"/>
        <v>74.72</v>
      </c>
      <c r="G46" s="20">
        <f t="shared" si="7"/>
        <v>74.72</v>
      </c>
      <c r="H46" s="51"/>
      <c r="I46" s="51"/>
      <c r="J46" s="51"/>
      <c r="K46" s="51"/>
      <c r="L46" s="51"/>
      <c r="M46" s="51"/>
      <c r="N46" s="51"/>
      <c r="O46" s="51"/>
      <c r="P46" s="51"/>
      <c r="Q46" s="51"/>
      <c r="R46" s="51"/>
      <c r="S46" s="51"/>
    </row>
    <row r="47" spans="1:19" ht="62.25" customHeight="1" thickBot="1" x14ac:dyDescent="0.3">
      <c r="A47" s="117" t="s">
        <v>4</v>
      </c>
      <c r="B47" s="99" t="s">
        <v>110</v>
      </c>
      <c r="C47" s="96">
        <f>C44+C43+C38+C39</f>
        <v>74</v>
      </c>
      <c r="D47" s="97">
        <v>53.84</v>
      </c>
      <c r="E47" s="98">
        <v>23.04</v>
      </c>
      <c r="F47" s="98">
        <f t="shared" si="6"/>
        <v>76.88</v>
      </c>
      <c r="G47" s="98">
        <f t="shared" si="7"/>
        <v>5689.12</v>
      </c>
      <c r="H47" s="51"/>
      <c r="I47" s="51"/>
      <c r="J47" s="51"/>
      <c r="K47" s="51"/>
      <c r="L47" s="51"/>
      <c r="M47" s="51"/>
      <c r="N47" s="51"/>
      <c r="O47" s="51"/>
      <c r="P47" s="51"/>
      <c r="Q47" s="51"/>
      <c r="R47" s="51"/>
      <c r="S47" s="51"/>
    </row>
    <row r="48" spans="1:19" ht="36" customHeight="1" thickBot="1" x14ac:dyDescent="0.3">
      <c r="A48" s="53"/>
      <c r="B48" s="55"/>
      <c r="C48" s="49"/>
      <c r="D48" s="49"/>
      <c r="E48" s="49"/>
      <c r="F48" s="49"/>
      <c r="G48" s="50"/>
      <c r="H48" s="51"/>
      <c r="I48" s="51"/>
      <c r="J48" s="51"/>
      <c r="K48" s="51"/>
      <c r="L48" s="51"/>
      <c r="M48" s="51"/>
      <c r="N48" s="51"/>
      <c r="O48" s="51"/>
      <c r="P48" s="51"/>
      <c r="Q48" s="51"/>
      <c r="R48" s="51"/>
      <c r="S48" s="51"/>
    </row>
    <row r="49" spans="1:19" ht="30.75" customHeight="1" thickBot="1" x14ac:dyDescent="0.3">
      <c r="A49" s="46"/>
      <c r="B49" s="47"/>
      <c r="C49" s="45"/>
      <c r="D49" s="45"/>
      <c r="E49" s="45"/>
      <c r="F49" s="45"/>
      <c r="G49" s="45"/>
      <c r="H49" s="51"/>
      <c r="I49" s="51"/>
      <c r="J49" s="51"/>
      <c r="K49" s="51"/>
      <c r="L49" s="51"/>
      <c r="M49" s="51"/>
      <c r="N49" s="51"/>
      <c r="O49" s="51"/>
      <c r="P49" s="51"/>
      <c r="Q49" s="51"/>
      <c r="R49" s="51"/>
      <c r="S49" s="51"/>
    </row>
    <row r="50" spans="1:19" ht="30.75" customHeight="1" thickBot="1" x14ac:dyDescent="0.3">
      <c r="A50" s="3"/>
      <c r="B50" s="37" t="s">
        <v>73</v>
      </c>
      <c r="C50" s="26"/>
      <c r="D50" s="27"/>
      <c r="E50" s="27"/>
      <c r="F50" s="27"/>
      <c r="G50" s="28"/>
      <c r="H50" s="51"/>
      <c r="I50" s="51"/>
      <c r="J50" s="51"/>
      <c r="K50" s="51"/>
      <c r="L50" s="51"/>
      <c r="M50" s="51"/>
      <c r="N50" s="51"/>
      <c r="O50" s="51"/>
      <c r="P50" s="51"/>
      <c r="Q50" s="51"/>
      <c r="R50" s="51"/>
      <c r="S50" s="51"/>
    </row>
    <row r="51" spans="1:19" ht="30.75" customHeight="1" thickBot="1" x14ac:dyDescent="0.3">
      <c r="A51" s="117"/>
      <c r="B51" s="4" t="s">
        <v>64</v>
      </c>
      <c r="C51" s="23"/>
      <c r="D51" s="24"/>
      <c r="E51" s="24"/>
      <c r="F51" s="24"/>
      <c r="G51" s="19"/>
      <c r="H51" s="51"/>
      <c r="I51" s="51"/>
      <c r="J51" s="51"/>
      <c r="K51" s="51"/>
      <c r="L51" s="51"/>
      <c r="M51" s="51"/>
      <c r="N51" s="51"/>
      <c r="O51" s="51"/>
      <c r="P51" s="51"/>
      <c r="Q51" s="51"/>
      <c r="R51" s="51"/>
      <c r="S51" s="51"/>
    </row>
    <row r="52" spans="1:19" ht="36.75" thickBot="1" x14ac:dyDescent="0.3">
      <c r="A52" s="117" t="s">
        <v>4</v>
      </c>
      <c r="B52" s="102" t="s">
        <v>79</v>
      </c>
      <c r="C52" s="22">
        <v>8</v>
      </c>
      <c r="D52" s="118">
        <v>10.8</v>
      </c>
      <c r="E52" s="22">
        <v>4</v>
      </c>
      <c r="F52" s="118">
        <f>D52+E52</f>
        <v>14.8</v>
      </c>
      <c r="G52" s="22">
        <f>C52*F52</f>
        <v>118.4</v>
      </c>
      <c r="H52" s="51"/>
      <c r="I52" s="51"/>
      <c r="J52" s="51"/>
      <c r="K52" s="51"/>
      <c r="L52" s="51"/>
      <c r="M52" s="51"/>
      <c r="N52" s="51"/>
      <c r="O52" s="51"/>
      <c r="P52" s="51"/>
      <c r="Q52" s="51"/>
      <c r="R52" s="51"/>
      <c r="S52" s="51"/>
    </row>
    <row r="53" spans="1:19" ht="42.75" customHeight="1" thickBot="1" x14ac:dyDescent="0.3">
      <c r="A53" s="117" t="s">
        <v>4</v>
      </c>
      <c r="B53" s="103" t="s">
        <v>80</v>
      </c>
      <c r="C53" s="22">
        <v>6</v>
      </c>
      <c r="D53" s="21">
        <v>10.8</v>
      </c>
      <c r="E53" s="22">
        <v>4</v>
      </c>
      <c r="F53" s="22">
        <f>D53+E53</f>
        <v>14.8</v>
      </c>
      <c r="G53" s="22">
        <f>C53*F53</f>
        <v>88.800000000000011</v>
      </c>
      <c r="H53" s="51"/>
      <c r="I53" s="51"/>
      <c r="J53" s="51"/>
      <c r="K53" s="51"/>
      <c r="L53" s="51"/>
      <c r="M53" s="51"/>
      <c r="N53" s="51"/>
      <c r="O53" s="51"/>
      <c r="P53" s="51"/>
      <c r="Q53" s="51"/>
      <c r="R53" s="51"/>
      <c r="S53" s="51"/>
    </row>
    <row r="54" spans="1:19" ht="35.25" customHeight="1" thickBot="1" x14ac:dyDescent="0.3">
      <c r="A54" s="117" t="s">
        <v>4</v>
      </c>
      <c r="B54" s="5" t="s">
        <v>81</v>
      </c>
      <c r="C54" s="22">
        <v>4</v>
      </c>
      <c r="D54" s="21">
        <v>10.8</v>
      </c>
      <c r="E54" s="22">
        <v>4</v>
      </c>
      <c r="F54" s="22">
        <f>D54+E54</f>
        <v>14.8</v>
      </c>
      <c r="G54" s="22">
        <f>F54*C54</f>
        <v>59.2</v>
      </c>
      <c r="H54" s="51"/>
      <c r="I54" s="51"/>
      <c r="J54" s="51"/>
      <c r="K54" s="51"/>
      <c r="L54" s="51"/>
      <c r="M54" s="51"/>
      <c r="N54" s="51"/>
      <c r="O54" s="51"/>
      <c r="P54" s="51"/>
      <c r="Q54" s="51"/>
      <c r="R54" s="51"/>
      <c r="S54" s="51"/>
    </row>
    <row r="55" spans="1:19" ht="37.5" customHeight="1" thickBot="1" x14ac:dyDescent="0.3">
      <c r="A55" s="117" t="s">
        <v>4</v>
      </c>
      <c r="B55" s="5" t="s">
        <v>82</v>
      </c>
      <c r="C55" s="22">
        <v>5</v>
      </c>
      <c r="D55" s="21">
        <v>10.8</v>
      </c>
      <c r="E55" s="22">
        <v>4</v>
      </c>
      <c r="F55" s="22">
        <f>D55+E55</f>
        <v>14.8</v>
      </c>
      <c r="G55" s="22">
        <f t="shared" ref="G55:G56" si="8">F55*C55</f>
        <v>74</v>
      </c>
      <c r="H55" s="51"/>
      <c r="I55" s="51"/>
      <c r="J55" s="51"/>
      <c r="K55" s="51"/>
      <c r="L55" s="51"/>
      <c r="M55" s="51"/>
      <c r="N55" s="51"/>
      <c r="O55" s="51"/>
      <c r="P55" s="51"/>
      <c r="Q55" s="51"/>
      <c r="R55" s="51"/>
      <c r="S55" s="51"/>
    </row>
    <row r="56" spans="1:19" ht="35.25" customHeight="1" thickBot="1" x14ac:dyDescent="0.3">
      <c r="A56" s="117" t="s">
        <v>4</v>
      </c>
      <c r="B56" s="5" t="s">
        <v>83</v>
      </c>
      <c r="C56" s="22">
        <v>4</v>
      </c>
      <c r="D56" s="21">
        <v>10.8</v>
      </c>
      <c r="E56" s="22">
        <v>4</v>
      </c>
      <c r="F56" s="22">
        <f>D56+E56</f>
        <v>14.8</v>
      </c>
      <c r="G56" s="22">
        <f t="shared" si="8"/>
        <v>59.2</v>
      </c>
      <c r="H56" s="51"/>
      <c r="I56" s="51"/>
      <c r="J56" s="51"/>
      <c r="K56" s="51"/>
      <c r="L56" s="51"/>
      <c r="M56" s="51"/>
      <c r="N56" s="51"/>
      <c r="O56" s="51"/>
      <c r="P56" s="51"/>
      <c r="Q56" s="51"/>
      <c r="R56" s="51"/>
      <c r="S56" s="51"/>
    </row>
    <row r="57" spans="1:19" ht="18.75" customHeight="1" thickBot="1" x14ac:dyDescent="0.3">
      <c r="A57" s="117"/>
      <c r="B57" s="4" t="s">
        <v>66</v>
      </c>
      <c r="C57" s="23"/>
      <c r="D57" s="24"/>
      <c r="E57" s="24"/>
      <c r="F57" s="24"/>
      <c r="G57" s="19"/>
      <c r="H57" s="51"/>
      <c r="I57" s="51"/>
      <c r="J57" s="51"/>
      <c r="K57" s="51"/>
      <c r="L57" s="51"/>
      <c r="M57" s="51"/>
      <c r="N57" s="51"/>
      <c r="O57" s="51"/>
      <c r="P57" s="51"/>
      <c r="Q57" s="51"/>
      <c r="R57" s="51"/>
      <c r="S57" s="51"/>
    </row>
    <row r="58" spans="1:19" ht="41.25" customHeight="1" thickBot="1" x14ac:dyDescent="0.3">
      <c r="A58" s="117" t="s">
        <v>4</v>
      </c>
      <c r="B58" s="102" t="s">
        <v>79</v>
      </c>
      <c r="C58" s="22">
        <v>16</v>
      </c>
      <c r="D58" s="118">
        <v>10.8</v>
      </c>
      <c r="E58" s="22">
        <v>4</v>
      </c>
      <c r="F58" s="118">
        <f>D58+E58</f>
        <v>14.8</v>
      </c>
      <c r="G58" s="22">
        <f>C58*F58</f>
        <v>236.8</v>
      </c>
      <c r="H58" s="51"/>
      <c r="I58" s="51"/>
      <c r="J58" s="51"/>
      <c r="K58" s="51"/>
      <c r="L58" s="51"/>
      <c r="M58" s="51"/>
      <c r="N58" s="51"/>
      <c r="O58" s="51"/>
      <c r="P58" s="51"/>
      <c r="Q58" s="51"/>
      <c r="R58" s="51"/>
      <c r="S58" s="51"/>
    </row>
    <row r="59" spans="1:19" ht="39" customHeight="1" thickBot="1" x14ac:dyDescent="0.3">
      <c r="A59" s="117" t="s">
        <v>4</v>
      </c>
      <c r="B59" s="103" t="s">
        <v>80</v>
      </c>
      <c r="C59" s="22">
        <v>16</v>
      </c>
      <c r="D59" s="21">
        <v>10.8</v>
      </c>
      <c r="E59" s="22">
        <v>4</v>
      </c>
      <c r="F59" s="22">
        <f>D59+E59</f>
        <v>14.8</v>
      </c>
      <c r="G59" s="22">
        <f>C59*F59</f>
        <v>236.8</v>
      </c>
    </row>
    <row r="60" spans="1:19" ht="41.25" customHeight="1" thickBot="1" x14ac:dyDescent="0.3">
      <c r="A60" s="117" t="s">
        <v>4</v>
      </c>
      <c r="B60" s="5" t="s">
        <v>84</v>
      </c>
      <c r="C60" s="22">
        <v>9</v>
      </c>
      <c r="D60" s="21">
        <v>10.8</v>
      </c>
      <c r="E60" s="22">
        <v>4</v>
      </c>
      <c r="F60" s="22">
        <f>D60+E60</f>
        <v>14.8</v>
      </c>
      <c r="G60" s="22">
        <f>F60*C60</f>
        <v>133.20000000000002</v>
      </c>
      <c r="H60" s="51"/>
      <c r="I60" s="51"/>
      <c r="J60" s="51"/>
      <c r="K60" s="51"/>
      <c r="L60" s="51"/>
      <c r="M60" s="51"/>
      <c r="N60" s="51"/>
      <c r="O60" s="51"/>
      <c r="P60" s="51"/>
      <c r="Q60" s="51"/>
      <c r="R60" s="51"/>
      <c r="S60" s="51"/>
    </row>
    <row r="61" spans="1:19" ht="39.75" customHeight="1" thickBot="1" x14ac:dyDescent="0.3">
      <c r="A61" s="117" t="s">
        <v>4</v>
      </c>
      <c r="B61" s="5" t="s">
        <v>85</v>
      </c>
      <c r="C61" s="22">
        <v>6</v>
      </c>
      <c r="D61" s="21">
        <v>10.8</v>
      </c>
      <c r="E61" s="22">
        <v>4</v>
      </c>
      <c r="F61" s="22">
        <f>D61+E61</f>
        <v>14.8</v>
      </c>
      <c r="G61" s="22">
        <f t="shared" ref="G61:G62" si="9">F61*C61</f>
        <v>88.800000000000011</v>
      </c>
      <c r="H61" s="51"/>
      <c r="I61" s="51"/>
      <c r="J61" s="51"/>
      <c r="K61" s="51"/>
      <c r="L61" s="51"/>
      <c r="M61" s="51"/>
      <c r="N61" s="51"/>
      <c r="O61" s="51"/>
      <c r="P61" s="51"/>
      <c r="Q61" s="51"/>
      <c r="R61" s="51"/>
      <c r="S61" s="51"/>
    </row>
    <row r="62" spans="1:19" ht="38.25" customHeight="1" thickBot="1" x14ac:dyDescent="0.3">
      <c r="A62" s="117" t="s">
        <v>4</v>
      </c>
      <c r="B62" s="5" t="s">
        <v>86</v>
      </c>
      <c r="C62" s="22">
        <v>9</v>
      </c>
      <c r="D62" s="21">
        <v>10.8</v>
      </c>
      <c r="E62" s="22">
        <v>4</v>
      </c>
      <c r="F62" s="22">
        <f>D62+E62</f>
        <v>14.8</v>
      </c>
      <c r="G62" s="22">
        <f t="shared" si="9"/>
        <v>133.20000000000002</v>
      </c>
      <c r="H62" s="51"/>
      <c r="I62" s="51"/>
      <c r="J62" s="51"/>
      <c r="K62" s="51"/>
      <c r="L62" s="51"/>
      <c r="M62" s="51"/>
      <c r="N62" s="51"/>
      <c r="O62" s="51"/>
      <c r="P62" s="51"/>
      <c r="Q62" s="51"/>
      <c r="R62" s="51"/>
      <c r="S62" s="51"/>
    </row>
    <row r="63" spans="1:19" ht="49.5" customHeight="1" thickBot="1" x14ac:dyDescent="0.3">
      <c r="A63" s="117"/>
      <c r="B63" s="18" t="s">
        <v>68</v>
      </c>
      <c r="C63" s="23"/>
      <c r="D63" s="24"/>
      <c r="E63" s="24"/>
      <c r="F63" s="24"/>
      <c r="G63" s="19"/>
    </row>
    <row r="64" spans="1:19" ht="36.75" thickBot="1" x14ac:dyDescent="0.3">
      <c r="A64" s="117" t="s">
        <v>4</v>
      </c>
      <c r="B64" s="102" t="s">
        <v>79</v>
      </c>
      <c r="C64" s="29">
        <v>15</v>
      </c>
      <c r="D64" s="30">
        <v>10.8</v>
      </c>
      <c r="E64" s="22">
        <v>4</v>
      </c>
      <c r="F64" s="30">
        <f>D64+E64</f>
        <v>14.8</v>
      </c>
      <c r="G64" s="29">
        <f>C64*F64</f>
        <v>222</v>
      </c>
    </row>
    <row r="65" spans="1:19" ht="40.5" customHeight="1" thickBot="1" x14ac:dyDescent="0.3">
      <c r="A65" s="117" t="s">
        <v>4</v>
      </c>
      <c r="B65" s="103" t="s">
        <v>80</v>
      </c>
      <c r="C65" s="25">
        <v>8</v>
      </c>
      <c r="D65" s="25">
        <v>10.8</v>
      </c>
      <c r="E65" s="22">
        <v>4</v>
      </c>
      <c r="F65" s="25">
        <f>D65+E65</f>
        <v>14.8</v>
      </c>
      <c r="G65" s="25">
        <f>C65*F65</f>
        <v>118.4</v>
      </c>
      <c r="H65" s="51"/>
      <c r="I65" s="51"/>
      <c r="J65" s="51"/>
      <c r="K65" s="51"/>
      <c r="L65" s="51"/>
      <c r="M65" s="51"/>
      <c r="N65" s="51"/>
      <c r="O65" s="51"/>
      <c r="P65" s="51"/>
      <c r="Q65" s="51"/>
      <c r="R65" s="51"/>
      <c r="S65" s="51"/>
    </row>
    <row r="66" spans="1:19" ht="46.5" customHeight="1" thickBot="1" x14ac:dyDescent="0.3">
      <c r="A66" s="117" t="s">
        <v>4</v>
      </c>
      <c r="B66" s="5" t="s">
        <v>87</v>
      </c>
      <c r="C66" s="22">
        <v>6</v>
      </c>
      <c r="D66" s="21">
        <v>10.8</v>
      </c>
      <c r="E66" s="22">
        <v>4</v>
      </c>
      <c r="F66" s="22">
        <f>D66+E66</f>
        <v>14.8</v>
      </c>
      <c r="G66" s="22">
        <f>F66*C66</f>
        <v>88.800000000000011</v>
      </c>
      <c r="H66" s="51"/>
      <c r="I66" s="51"/>
      <c r="J66" s="51"/>
      <c r="K66" s="51"/>
      <c r="L66" s="51"/>
      <c r="M66" s="51"/>
      <c r="N66" s="51"/>
      <c r="O66" s="51"/>
      <c r="P66" s="51"/>
      <c r="Q66" s="51"/>
      <c r="R66" s="51"/>
      <c r="S66" s="51"/>
    </row>
    <row r="67" spans="1:19" ht="40.5" customHeight="1" thickBot="1" x14ac:dyDescent="0.3">
      <c r="A67" s="117" t="s">
        <v>4</v>
      </c>
      <c r="B67" s="5" t="s">
        <v>85</v>
      </c>
      <c r="C67" s="22">
        <v>5</v>
      </c>
      <c r="D67" s="21">
        <v>10.8</v>
      </c>
      <c r="E67" s="22">
        <v>4</v>
      </c>
      <c r="F67" s="22">
        <f>D67+E67</f>
        <v>14.8</v>
      </c>
      <c r="G67" s="22">
        <f t="shared" ref="G67:G68" si="10">F67*C67</f>
        <v>74</v>
      </c>
    </row>
    <row r="68" spans="1:19" ht="44.25" customHeight="1" thickBot="1" x14ac:dyDescent="0.3">
      <c r="A68" s="117" t="s">
        <v>4</v>
      </c>
      <c r="B68" s="5" t="s">
        <v>88</v>
      </c>
      <c r="C68" s="22">
        <v>5</v>
      </c>
      <c r="D68" s="21">
        <v>10.8</v>
      </c>
      <c r="E68" s="22">
        <v>4</v>
      </c>
      <c r="F68" s="22">
        <f>D68+E68</f>
        <v>14.8</v>
      </c>
      <c r="G68" s="22">
        <f t="shared" si="10"/>
        <v>74</v>
      </c>
    </row>
    <row r="69" spans="1:19" ht="60" customHeight="1" thickBot="1" x14ac:dyDescent="0.3">
      <c r="A69" s="117"/>
      <c r="B69" s="18" t="s">
        <v>70</v>
      </c>
      <c r="C69" s="23"/>
      <c r="D69" s="24"/>
      <c r="E69" s="24"/>
      <c r="F69" s="24"/>
      <c r="G69" s="19"/>
    </row>
    <row r="70" spans="1:19" ht="43.5" customHeight="1" thickBot="1" x14ac:dyDescent="0.3">
      <c r="A70" s="117" t="s">
        <v>4</v>
      </c>
      <c r="B70" s="102" t="s">
        <v>79</v>
      </c>
      <c r="C70" s="29">
        <v>1</v>
      </c>
      <c r="D70" s="30">
        <v>10.8</v>
      </c>
      <c r="E70" s="22">
        <v>4</v>
      </c>
      <c r="F70" s="30">
        <f>D70+E70</f>
        <v>14.8</v>
      </c>
      <c r="G70" s="29">
        <f>C70*F70</f>
        <v>14.8</v>
      </c>
    </row>
    <row r="71" spans="1:19" ht="36.75" thickBot="1" x14ac:dyDescent="0.3">
      <c r="A71" s="117" t="s">
        <v>4</v>
      </c>
      <c r="B71" s="103" t="s">
        <v>80</v>
      </c>
      <c r="C71" s="25">
        <v>1</v>
      </c>
      <c r="D71" s="25">
        <v>10.8</v>
      </c>
      <c r="E71" s="22">
        <v>4</v>
      </c>
      <c r="F71" s="25">
        <f>D71+E71</f>
        <v>14.8</v>
      </c>
      <c r="G71" s="25">
        <f>C71*F71</f>
        <v>14.8</v>
      </c>
    </row>
    <row r="72" spans="1:19" ht="42" customHeight="1" thickBot="1" x14ac:dyDescent="0.3">
      <c r="A72" s="117" t="s">
        <v>4</v>
      </c>
      <c r="B72" s="5" t="s">
        <v>87</v>
      </c>
      <c r="C72" s="22">
        <v>0</v>
      </c>
      <c r="D72" s="21">
        <v>10.8</v>
      </c>
      <c r="E72" s="22">
        <v>4</v>
      </c>
      <c r="F72" s="22">
        <f>D72+E72</f>
        <v>14.8</v>
      </c>
      <c r="G72" s="22">
        <f>F72*C72</f>
        <v>0</v>
      </c>
    </row>
    <row r="73" spans="1:19" ht="51" customHeight="1" thickBot="1" x14ac:dyDescent="0.3">
      <c r="A73" s="117" t="s">
        <v>4</v>
      </c>
      <c r="B73" s="5" t="s">
        <v>85</v>
      </c>
      <c r="C73" s="22">
        <v>1</v>
      </c>
      <c r="D73" s="21">
        <v>10.8</v>
      </c>
      <c r="E73" s="22">
        <v>4</v>
      </c>
      <c r="F73" s="22">
        <f>D73+E73</f>
        <v>14.8</v>
      </c>
      <c r="G73" s="22">
        <f t="shared" ref="G73" si="11">F73*C73</f>
        <v>14.8</v>
      </c>
    </row>
    <row r="74" spans="1:19" ht="21" customHeight="1" x14ac:dyDescent="0.25">
      <c r="A74" s="133"/>
      <c r="B74" s="133"/>
      <c r="C74" s="133"/>
      <c r="D74" s="133"/>
      <c r="E74" s="133"/>
      <c r="F74" s="133"/>
      <c r="G74" s="133"/>
    </row>
    <row r="75" spans="1:19" ht="43.5" customHeight="1" thickBot="1" x14ac:dyDescent="0.3">
      <c r="A75" s="69"/>
      <c r="B75" s="70"/>
      <c r="C75" s="71"/>
      <c r="D75" s="71"/>
      <c r="E75" s="84"/>
      <c r="F75" s="71"/>
      <c r="G75" s="71"/>
    </row>
    <row r="76" spans="1:19" ht="54" customHeight="1" thickBot="1" x14ac:dyDescent="0.3">
      <c r="A76" s="6"/>
      <c r="B76" s="37" t="s">
        <v>49</v>
      </c>
      <c r="C76" s="27"/>
      <c r="D76" s="31"/>
      <c r="E76" s="32"/>
      <c r="F76" s="32"/>
      <c r="G76" s="33"/>
    </row>
    <row r="77" spans="1:19" ht="24.75" customHeight="1" thickBot="1" x14ac:dyDescent="0.3">
      <c r="A77" s="36" t="s">
        <v>4</v>
      </c>
      <c r="B77" s="85" t="s">
        <v>6</v>
      </c>
      <c r="C77" s="58">
        <v>1</v>
      </c>
      <c r="D77" s="20">
        <v>800</v>
      </c>
      <c r="E77" s="20">
        <v>150</v>
      </c>
      <c r="F77" s="20">
        <f>D77+E77</f>
        <v>950</v>
      </c>
      <c r="G77" s="20">
        <f>C77*F77</f>
        <v>950</v>
      </c>
    </row>
    <row r="78" spans="1:19" ht="24" customHeight="1" x14ac:dyDescent="0.25">
      <c r="A78" s="59"/>
      <c r="B78" s="59"/>
      <c r="C78" s="59"/>
      <c r="D78" s="57"/>
      <c r="E78" s="57"/>
      <c r="F78" s="57"/>
      <c r="G78" s="57"/>
    </row>
    <row r="79" spans="1:19" ht="15.75" thickBot="1" x14ac:dyDescent="0.3">
      <c r="A79" s="60"/>
      <c r="B79" s="60"/>
      <c r="C79" s="60"/>
      <c r="D79" s="57"/>
      <c r="E79" s="57"/>
      <c r="F79" s="57"/>
      <c r="G79" s="57"/>
    </row>
    <row r="80" spans="1:19" ht="27" customHeight="1" thickBot="1" x14ac:dyDescent="0.3">
      <c r="A80" s="6"/>
      <c r="B80" s="37" t="s">
        <v>50</v>
      </c>
      <c r="C80" s="27"/>
      <c r="D80" s="27"/>
      <c r="E80" s="27"/>
      <c r="F80" s="27"/>
      <c r="G80" s="33"/>
    </row>
    <row r="81" spans="1:7" ht="24.75" thickBot="1" x14ac:dyDescent="0.3">
      <c r="A81" s="68" t="s">
        <v>4</v>
      </c>
      <c r="B81" s="103" t="s">
        <v>108</v>
      </c>
      <c r="C81" s="58">
        <v>1</v>
      </c>
      <c r="D81" s="20">
        <v>850</v>
      </c>
      <c r="E81" s="20" t="s">
        <v>74</v>
      </c>
      <c r="F81" s="20">
        <f>D81</f>
        <v>850</v>
      </c>
      <c r="G81" s="20">
        <f>D81</f>
        <v>850</v>
      </c>
    </row>
    <row r="82" spans="1:7" ht="21" customHeight="1" thickBot="1" x14ac:dyDescent="0.3">
      <c r="A82" s="61"/>
      <c r="B82" s="61"/>
      <c r="C82" s="61"/>
      <c r="D82" s="57"/>
      <c r="E82" s="57"/>
      <c r="F82" s="57"/>
      <c r="G82" s="57"/>
    </row>
    <row r="83" spans="1:7" ht="34.5" customHeight="1" thickBot="1" x14ac:dyDescent="0.3">
      <c r="A83" s="93"/>
      <c r="B83" s="94"/>
      <c r="C83" s="95"/>
      <c r="D83" s="95"/>
      <c r="E83" s="95"/>
      <c r="F83" s="95"/>
      <c r="G83" s="95"/>
    </row>
    <row r="84" spans="1:7" ht="75" customHeight="1" thickBot="1" x14ac:dyDescent="0.3">
      <c r="A84" s="6"/>
      <c r="B84" s="37" t="s">
        <v>62</v>
      </c>
      <c r="C84" s="27"/>
      <c r="D84" s="27"/>
      <c r="E84" s="27"/>
      <c r="F84" s="27"/>
      <c r="G84" s="33"/>
    </row>
    <row r="85" spans="1:7" ht="75" customHeight="1" x14ac:dyDescent="0.25">
      <c r="A85" s="137" t="s">
        <v>4</v>
      </c>
      <c r="B85" s="120" t="s">
        <v>7</v>
      </c>
      <c r="C85" s="139">
        <v>1</v>
      </c>
      <c r="D85" s="141">
        <v>500</v>
      </c>
      <c r="E85" s="141" t="s">
        <v>74</v>
      </c>
      <c r="F85" s="141">
        <f>D85</f>
        <v>500</v>
      </c>
      <c r="G85" s="141">
        <f>F85</f>
        <v>500</v>
      </c>
    </row>
    <row r="86" spans="1:7" ht="75" customHeight="1" thickBot="1" x14ac:dyDescent="0.3">
      <c r="A86" s="138"/>
      <c r="B86" s="119" t="s">
        <v>11</v>
      </c>
      <c r="C86" s="140"/>
      <c r="D86" s="142"/>
      <c r="E86" s="142"/>
      <c r="F86" s="142"/>
      <c r="G86" s="142"/>
    </row>
    <row r="87" spans="1:7" ht="75" customHeight="1" x14ac:dyDescent="0.25">
      <c r="A87" s="36" t="s">
        <v>4</v>
      </c>
      <c r="B87" s="116" t="s">
        <v>8</v>
      </c>
      <c r="C87" s="58">
        <v>3</v>
      </c>
      <c r="D87" s="20">
        <v>300</v>
      </c>
      <c r="E87" s="20" t="s">
        <v>74</v>
      </c>
      <c r="F87" s="20">
        <f>D87</f>
        <v>300</v>
      </c>
      <c r="G87" s="20">
        <f>F87*C87</f>
        <v>900</v>
      </c>
    </row>
    <row r="88" spans="1:7" ht="21" customHeight="1" x14ac:dyDescent="0.25">
      <c r="A88" s="53"/>
      <c r="B88" s="65"/>
      <c r="C88" s="66"/>
      <c r="D88" s="67"/>
      <c r="E88" s="67"/>
      <c r="F88" s="67"/>
      <c r="G88" s="67"/>
    </row>
    <row r="89" spans="1:7" ht="42.75" customHeight="1" x14ac:dyDescent="0.25"/>
    <row r="90" spans="1:7" ht="64.5" customHeight="1" x14ac:dyDescent="0.25"/>
    <row r="91" spans="1:7" ht="15" customHeight="1" x14ac:dyDescent="0.25"/>
    <row r="93" spans="1:7" ht="14.25" customHeight="1" x14ac:dyDescent="0.25"/>
    <row r="94" spans="1:7" ht="17.25" customHeight="1" x14ac:dyDescent="0.25"/>
    <row r="96" spans="1:7" ht="15.75" customHeight="1" x14ac:dyDescent="0.25"/>
    <row r="100" ht="16.5" customHeight="1" x14ac:dyDescent="0.25"/>
    <row r="105" ht="15" customHeight="1" x14ac:dyDescent="0.25"/>
    <row r="106" ht="15.75" customHeight="1" x14ac:dyDescent="0.25"/>
    <row r="107" ht="26.25" customHeight="1" x14ac:dyDescent="0.25"/>
    <row r="108" ht="26.25" customHeight="1" x14ac:dyDescent="0.25"/>
    <row r="109" ht="38.25" customHeight="1" x14ac:dyDescent="0.25"/>
    <row r="110" ht="45.75" customHeight="1" x14ac:dyDescent="0.25"/>
    <row r="115" ht="16.5" customHeight="1" x14ac:dyDescent="0.25"/>
    <row r="116" ht="18" customHeight="1" x14ac:dyDescent="0.25"/>
    <row r="120" ht="20.25" customHeight="1" x14ac:dyDescent="0.25"/>
    <row r="121" ht="16.5" customHeight="1" x14ac:dyDescent="0.25"/>
    <row r="125" ht="24" customHeight="1" x14ac:dyDescent="0.25"/>
    <row r="126" ht="24.75" customHeight="1" x14ac:dyDescent="0.25"/>
  </sheetData>
  <mergeCells count="10">
    <mergeCell ref="G85:G86"/>
    <mergeCell ref="A14:B14"/>
    <mergeCell ref="A26:B26"/>
    <mergeCell ref="A36:B36"/>
    <mergeCell ref="A74:G74"/>
    <mergeCell ref="A85:A86"/>
    <mergeCell ref="C85:C86"/>
    <mergeCell ref="D85:D86"/>
    <mergeCell ref="E85:E86"/>
    <mergeCell ref="F85:F86"/>
  </mergeCells>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Pressupost v1</vt:lpstr>
      <vt:lpstr>Amidaments v1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2023-05-26T10:40:44Z</dcterms:modified>
</cp:coreProperties>
</file>